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U:\Dispositif RGE\Points de contrôle\Grille_1333 ACV\"/>
    </mc:Choice>
  </mc:AlternateContent>
  <xr:revisionPtr revIDLastSave="0" documentId="13_ncr:1_{57C40B77-4452-4937-A45A-357993C9E78E}" xr6:coauthVersionLast="47" xr6:coauthVersionMax="47" xr10:uidLastSave="{00000000-0000-0000-0000-000000000000}"/>
  <bookViews>
    <workbookView xWindow="-120" yWindow="-120" windowWidth="29040" windowHeight="15840" xr2:uid="{00000000-000D-0000-FFFF-FFFF00000000}"/>
  </bookViews>
  <sheets>
    <sheet name="Feuil1" sheetId="1" r:id="rId1"/>
    <sheet name="Feuil2" sheetId="2" r:id="rId2"/>
    <sheet name="Feuil3" sheetId="3" r:id="rId3"/>
  </sheets>
  <definedNames>
    <definedName name="quantite">Feuil2!$I$2:$K$2</definedName>
    <definedName name="saisie">Feuil2!$D$2:$G$2</definedName>
    <definedName name="Saisie_PEP">Feuil2!$D$5:$G$5</definedName>
    <definedName name="type_methode">Feuil2!$B$5:$B$6</definedName>
    <definedName name="validation_quantite">Feuil2!$I$3:$K$3</definedName>
    <definedName name="validation_saisie">Feuil2!$D$3:$G$3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1" i="1" l="1"/>
  <c r="J321" i="1"/>
  <c r="L321" i="1" s="1"/>
  <c r="K320" i="1"/>
  <c r="J320" i="1"/>
  <c r="L320" i="1" s="1"/>
  <c r="K319" i="1"/>
  <c r="J319" i="1"/>
  <c r="L319" i="1" s="1"/>
  <c r="K318" i="1"/>
  <c r="J318" i="1"/>
  <c r="K317" i="1"/>
  <c r="J317" i="1"/>
  <c r="K316" i="1"/>
  <c r="J316" i="1"/>
  <c r="L316" i="1" s="1"/>
  <c r="K314" i="1"/>
  <c r="J314" i="1"/>
  <c r="L314" i="1" s="1"/>
  <c r="K313" i="1"/>
  <c r="J313" i="1"/>
  <c r="K312" i="1"/>
  <c r="J312" i="1"/>
  <c r="K311" i="1"/>
  <c r="J311" i="1"/>
  <c r="L311" i="1" s="1"/>
  <c r="K310" i="1"/>
  <c r="J310" i="1"/>
  <c r="K309" i="1"/>
  <c r="J309" i="1"/>
  <c r="K308" i="1"/>
  <c r="J308" i="1"/>
  <c r="L308" i="1" s="1"/>
  <c r="K307" i="1"/>
  <c r="J307" i="1"/>
  <c r="L307" i="1" s="1"/>
  <c r="K306" i="1"/>
  <c r="J306" i="1"/>
  <c r="L306" i="1" s="1"/>
  <c r="K305" i="1"/>
  <c r="J305" i="1"/>
  <c r="L305" i="1" s="1"/>
  <c r="K304" i="1"/>
  <c r="J304" i="1"/>
  <c r="L304" i="1" s="1"/>
  <c r="K303" i="1"/>
  <c r="J303" i="1"/>
  <c r="L303" i="1" s="1"/>
  <c r="K302" i="1"/>
  <c r="J302" i="1"/>
  <c r="K301" i="1"/>
  <c r="J301" i="1"/>
  <c r="L301" i="1" s="1"/>
  <c r="K300" i="1"/>
  <c r="J300" i="1"/>
  <c r="L300" i="1" s="1"/>
  <c r="K299" i="1"/>
  <c r="J299" i="1"/>
  <c r="L299" i="1" s="1"/>
  <c r="K298" i="1"/>
  <c r="J298" i="1"/>
  <c r="K297" i="1"/>
  <c r="J297" i="1"/>
  <c r="L297" i="1" s="1"/>
  <c r="K295" i="1"/>
  <c r="J295" i="1"/>
  <c r="L295" i="1" s="1"/>
  <c r="K294" i="1"/>
  <c r="J294" i="1"/>
  <c r="L294" i="1" s="1"/>
  <c r="K293" i="1"/>
  <c r="J293" i="1"/>
  <c r="L293" i="1" s="1"/>
  <c r="K292" i="1"/>
  <c r="J292" i="1"/>
  <c r="L292" i="1" s="1"/>
  <c r="K291" i="1"/>
  <c r="J291" i="1"/>
  <c r="L291" i="1" s="1"/>
  <c r="K290" i="1"/>
  <c r="J290" i="1"/>
  <c r="K289" i="1"/>
  <c r="J289" i="1"/>
  <c r="K288" i="1"/>
  <c r="J288" i="1"/>
  <c r="L288" i="1" s="1"/>
  <c r="K287" i="1"/>
  <c r="J287" i="1"/>
  <c r="L287" i="1" s="1"/>
  <c r="K286" i="1"/>
  <c r="J286" i="1"/>
  <c r="L286" i="1" s="1"/>
  <c r="K285" i="1"/>
  <c r="J285" i="1"/>
  <c r="L285" i="1" s="1"/>
  <c r="K284" i="1"/>
  <c r="J284" i="1"/>
  <c r="L284" i="1" s="1"/>
  <c r="K283" i="1"/>
  <c r="J283" i="1"/>
  <c r="K282" i="1"/>
  <c r="J282" i="1"/>
  <c r="K281" i="1"/>
  <c r="J281" i="1"/>
  <c r="L281" i="1" s="1"/>
  <c r="K280" i="1"/>
  <c r="J280" i="1"/>
  <c r="L280" i="1" s="1"/>
  <c r="K279" i="1"/>
  <c r="J279" i="1"/>
  <c r="K278" i="1"/>
  <c r="J278" i="1"/>
  <c r="L278" i="1" s="1"/>
  <c r="K277" i="1"/>
  <c r="J277" i="1"/>
  <c r="L277" i="1" s="1"/>
  <c r="K276" i="1"/>
  <c r="J276" i="1"/>
  <c r="K275" i="1"/>
  <c r="J275" i="1"/>
  <c r="K274" i="1"/>
  <c r="J274" i="1"/>
  <c r="K273" i="1"/>
  <c r="J273" i="1"/>
  <c r="L273" i="1" s="1"/>
  <c r="K272" i="1"/>
  <c r="J272" i="1"/>
  <c r="K271" i="1"/>
  <c r="J271" i="1"/>
  <c r="K270" i="1"/>
  <c r="J270" i="1"/>
  <c r="K269" i="1"/>
  <c r="J269" i="1"/>
  <c r="L269" i="1" s="1"/>
  <c r="K268" i="1"/>
  <c r="J268" i="1"/>
  <c r="K267" i="1"/>
  <c r="J267" i="1"/>
  <c r="K266" i="1"/>
  <c r="J266" i="1"/>
  <c r="J265" i="1"/>
  <c r="J264" i="1"/>
  <c r="K265" i="1"/>
  <c r="K264" i="1"/>
  <c r="K138" i="1"/>
  <c r="J138" i="1"/>
  <c r="K137" i="1"/>
  <c r="J137" i="1"/>
  <c r="K111" i="1"/>
  <c r="J111" i="1"/>
  <c r="K110" i="1"/>
  <c r="J110" i="1"/>
  <c r="K109" i="1"/>
  <c r="J109" i="1"/>
  <c r="K108" i="1"/>
  <c r="J108" i="1"/>
  <c r="K95" i="1"/>
  <c r="J95" i="1"/>
  <c r="K94" i="1"/>
  <c r="J94" i="1"/>
  <c r="K93" i="1"/>
  <c r="J93" i="1"/>
  <c r="K92" i="1"/>
  <c r="J92" i="1"/>
  <c r="K83" i="1"/>
  <c r="J83" i="1"/>
  <c r="K82" i="1"/>
  <c r="J82" i="1"/>
  <c r="K81" i="1"/>
  <c r="J81" i="1"/>
  <c r="K80" i="1"/>
  <c r="J80" i="1"/>
  <c r="K79" i="1"/>
  <c r="J79" i="1"/>
  <c r="K78" i="1"/>
  <c r="J78" i="1"/>
  <c r="K190" i="1"/>
  <c r="K189" i="1"/>
  <c r="K188" i="1"/>
  <c r="K187" i="1"/>
  <c r="J187" i="1"/>
  <c r="J188" i="1"/>
  <c r="J189" i="1"/>
  <c r="J190" i="1"/>
  <c r="K261" i="1"/>
  <c r="K259" i="1"/>
  <c r="K257" i="1"/>
  <c r="K255" i="1"/>
  <c r="K253" i="1"/>
  <c r="K251" i="1"/>
  <c r="K249" i="1"/>
  <c r="K247" i="1"/>
  <c r="K245" i="1"/>
  <c r="K243" i="1"/>
  <c r="K240" i="1"/>
  <c r="K238" i="1"/>
  <c r="K236" i="1"/>
  <c r="K234" i="1"/>
  <c r="K232" i="1"/>
  <c r="K230" i="1"/>
  <c r="K228" i="1"/>
  <c r="K226" i="1"/>
  <c r="K224" i="1"/>
  <c r="K222" i="1"/>
  <c r="K220" i="1"/>
  <c r="K218" i="1"/>
  <c r="K216" i="1"/>
  <c r="K214" i="1"/>
  <c r="K212" i="1"/>
  <c r="K210" i="1"/>
  <c r="K208" i="1"/>
  <c r="K206" i="1"/>
  <c r="K203" i="1"/>
  <c r="K201" i="1"/>
  <c r="K199" i="1"/>
  <c r="K197" i="1"/>
  <c r="K195" i="1"/>
  <c r="K193" i="1"/>
  <c r="K191" i="1"/>
  <c r="K185" i="1"/>
  <c r="K183" i="1"/>
  <c r="K181" i="1"/>
  <c r="K179" i="1"/>
  <c r="K177" i="1"/>
  <c r="K175" i="1"/>
  <c r="K173" i="1"/>
  <c r="K169" i="1"/>
  <c r="K167" i="1"/>
  <c r="K165" i="1"/>
  <c r="K163" i="1"/>
  <c r="K161" i="1"/>
  <c r="K159" i="1"/>
  <c r="K157" i="1"/>
  <c r="K155" i="1"/>
  <c r="K153" i="1"/>
  <c r="K151" i="1"/>
  <c r="K149" i="1"/>
  <c r="K147" i="1"/>
  <c r="K145" i="1"/>
  <c r="K143" i="1"/>
  <c r="K139" i="1"/>
  <c r="K135" i="1"/>
  <c r="K133" i="1"/>
  <c r="K131" i="1"/>
  <c r="K129" i="1"/>
  <c r="K127" i="1"/>
  <c r="K125" i="1"/>
  <c r="K123" i="1"/>
  <c r="K121" i="1"/>
  <c r="K119" i="1"/>
  <c r="K117" i="1"/>
  <c r="K115" i="1"/>
  <c r="K112" i="1"/>
  <c r="K106" i="1"/>
  <c r="K104" i="1"/>
  <c r="K102" i="1"/>
  <c r="K100" i="1"/>
  <c r="K98" i="1"/>
  <c r="K96" i="1"/>
  <c r="K90" i="1"/>
  <c r="K88" i="1"/>
  <c r="K86" i="1"/>
  <c r="K84" i="1"/>
  <c r="K76" i="1"/>
  <c r="K74" i="1"/>
  <c r="K73" i="1"/>
  <c r="K72" i="1"/>
  <c r="K69" i="1"/>
  <c r="K67" i="1"/>
  <c r="K65" i="1"/>
  <c r="K63" i="1"/>
  <c r="K61" i="1"/>
  <c r="K59" i="1"/>
  <c r="K57" i="1"/>
  <c r="K55" i="1"/>
  <c r="K53" i="1"/>
  <c r="K51" i="1"/>
  <c r="K324" i="1"/>
  <c r="K323" i="1"/>
  <c r="K262" i="1"/>
  <c r="K260" i="1"/>
  <c r="K258" i="1"/>
  <c r="K256" i="1"/>
  <c r="K254" i="1"/>
  <c r="K252" i="1"/>
  <c r="K250" i="1"/>
  <c r="K248" i="1"/>
  <c r="K246" i="1"/>
  <c r="K244" i="1"/>
  <c r="K241" i="1"/>
  <c r="K239" i="1"/>
  <c r="K237" i="1"/>
  <c r="K235" i="1"/>
  <c r="K233" i="1"/>
  <c r="K231" i="1"/>
  <c r="K229" i="1"/>
  <c r="K227" i="1"/>
  <c r="K225" i="1"/>
  <c r="K223" i="1"/>
  <c r="K221" i="1"/>
  <c r="K219" i="1"/>
  <c r="K217" i="1"/>
  <c r="K215" i="1"/>
  <c r="K213" i="1"/>
  <c r="K211" i="1"/>
  <c r="K209" i="1"/>
  <c r="K207" i="1"/>
  <c r="K204" i="1"/>
  <c r="K202" i="1"/>
  <c r="K200" i="1"/>
  <c r="K198" i="1"/>
  <c r="K196" i="1"/>
  <c r="K194" i="1"/>
  <c r="K192" i="1"/>
  <c r="K186" i="1"/>
  <c r="K184" i="1"/>
  <c r="K182" i="1"/>
  <c r="K180" i="1"/>
  <c r="K178" i="1"/>
  <c r="K176" i="1"/>
  <c r="K174" i="1"/>
  <c r="K170" i="1"/>
  <c r="K168" i="1"/>
  <c r="K166" i="1"/>
  <c r="K164" i="1"/>
  <c r="K162" i="1"/>
  <c r="K160" i="1"/>
  <c r="K158" i="1"/>
  <c r="K156" i="1"/>
  <c r="K154" i="1"/>
  <c r="K152" i="1"/>
  <c r="K150" i="1"/>
  <c r="K148" i="1"/>
  <c r="K146" i="1"/>
  <c r="K144" i="1"/>
  <c r="K140" i="1"/>
  <c r="K136" i="1"/>
  <c r="K134" i="1"/>
  <c r="K132" i="1"/>
  <c r="K130" i="1"/>
  <c r="K128" i="1"/>
  <c r="K126" i="1"/>
  <c r="K124" i="1"/>
  <c r="K122" i="1"/>
  <c r="K120" i="1"/>
  <c r="K118" i="1"/>
  <c r="K116" i="1"/>
  <c r="K113" i="1"/>
  <c r="K107" i="1"/>
  <c r="K105" i="1"/>
  <c r="K103" i="1"/>
  <c r="K101" i="1"/>
  <c r="K99" i="1"/>
  <c r="K97" i="1"/>
  <c r="K91" i="1"/>
  <c r="K89" i="1"/>
  <c r="K87" i="1"/>
  <c r="K85" i="1"/>
  <c r="K77" i="1"/>
  <c r="K75" i="1"/>
  <c r="K52" i="1"/>
  <c r="K54" i="1"/>
  <c r="K56" i="1"/>
  <c r="K58" i="1"/>
  <c r="K60" i="1"/>
  <c r="K62" i="1"/>
  <c r="K64" i="1"/>
  <c r="K66" i="1"/>
  <c r="K68" i="1"/>
  <c r="K70" i="1"/>
  <c r="K50" i="1"/>
  <c r="K49" i="1"/>
  <c r="J16" i="1"/>
  <c r="L266" i="1" l="1"/>
  <c r="L270" i="1"/>
  <c r="L274" i="1"/>
  <c r="L267" i="1"/>
  <c r="L275" i="1"/>
  <c r="L268" i="1"/>
  <c r="L276" i="1"/>
  <c r="L283" i="1"/>
  <c r="L310" i="1"/>
  <c r="L302" i="1"/>
  <c r="L271" i="1"/>
  <c r="L282" i="1"/>
  <c r="L312" i="1"/>
  <c r="L317" i="1"/>
  <c r="L289" i="1"/>
  <c r="L272" i="1"/>
  <c r="L279" i="1"/>
  <c r="L290" i="1"/>
  <c r="L298" i="1"/>
  <c r="L309" i="1"/>
  <c r="L313" i="1"/>
  <c r="L318" i="1"/>
  <c r="L264" i="1"/>
  <c r="L265" i="1"/>
  <c r="L108" i="1"/>
  <c r="L109" i="1"/>
  <c r="L138" i="1"/>
  <c r="L111" i="1"/>
  <c r="L137" i="1"/>
  <c r="L110" i="1"/>
  <c r="L79" i="1"/>
  <c r="L83" i="1"/>
  <c r="L95" i="1"/>
  <c r="L82" i="1"/>
  <c r="L80" i="1"/>
  <c r="L94" i="1"/>
  <c r="L187" i="1"/>
  <c r="L92" i="1"/>
  <c r="L81" i="1"/>
  <c r="L93" i="1"/>
  <c r="L78" i="1"/>
  <c r="L189" i="1"/>
  <c r="L188" i="1"/>
  <c r="L190" i="1"/>
  <c r="J30" i="1"/>
  <c r="L30" i="1" s="1"/>
  <c r="J29" i="1"/>
  <c r="L29" i="1" s="1"/>
  <c r="J28" i="1"/>
  <c r="L28" i="1" s="1"/>
  <c r="J27" i="1"/>
  <c r="L27" i="1" s="1"/>
  <c r="J26" i="1"/>
  <c r="L26" i="1" s="1"/>
  <c r="J330" i="1"/>
  <c r="L330" i="1" s="1"/>
  <c r="C327" i="1" s="1"/>
  <c r="J46" i="1"/>
  <c r="L46" i="1" s="1"/>
  <c r="J50" i="1" l="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J72" i="1"/>
  <c r="L72" i="1" s="1"/>
  <c r="J73" i="1"/>
  <c r="L73" i="1" s="1"/>
  <c r="J74" i="1"/>
  <c r="L74" i="1" s="1"/>
  <c r="J75" i="1"/>
  <c r="L75" i="1" s="1"/>
  <c r="J76" i="1"/>
  <c r="L76" i="1" s="1"/>
  <c r="J77" i="1"/>
  <c r="L77" i="1" s="1"/>
  <c r="J84" i="1"/>
  <c r="L84" i="1" s="1"/>
  <c r="J85" i="1"/>
  <c r="L85" i="1" s="1"/>
  <c r="J86" i="1"/>
  <c r="L86" i="1" s="1"/>
  <c r="J87" i="1"/>
  <c r="L87" i="1" s="1"/>
  <c r="J88" i="1"/>
  <c r="L88" i="1" s="1"/>
  <c r="J89" i="1"/>
  <c r="L89" i="1" s="1"/>
  <c r="J90" i="1"/>
  <c r="L90" i="1" s="1"/>
  <c r="J91" i="1"/>
  <c r="L91" i="1" s="1"/>
  <c r="J96" i="1"/>
  <c r="L96" i="1" s="1"/>
  <c r="J97" i="1"/>
  <c r="L97" i="1" s="1"/>
  <c r="J98" i="1"/>
  <c r="L98" i="1" s="1"/>
  <c r="J99" i="1"/>
  <c r="L99" i="1" s="1"/>
  <c r="J100" i="1"/>
  <c r="L100" i="1" s="1"/>
  <c r="J101" i="1"/>
  <c r="L101" i="1" s="1"/>
  <c r="J102" i="1"/>
  <c r="L102" i="1" s="1"/>
  <c r="J103" i="1"/>
  <c r="L103" i="1" s="1"/>
  <c r="J104" i="1"/>
  <c r="L104" i="1" s="1"/>
  <c r="J105" i="1"/>
  <c r="L105" i="1" s="1"/>
  <c r="J106" i="1"/>
  <c r="L106" i="1" s="1"/>
  <c r="J107" i="1"/>
  <c r="L107" i="1" s="1"/>
  <c r="J112" i="1"/>
  <c r="L112" i="1" s="1"/>
  <c r="J113" i="1"/>
  <c r="L113" i="1" s="1"/>
  <c r="J114" i="1"/>
  <c r="J115" i="1"/>
  <c r="L115" i="1" s="1"/>
  <c r="J116" i="1"/>
  <c r="L116" i="1" s="1"/>
  <c r="J117" i="1"/>
  <c r="L117" i="1" s="1"/>
  <c r="J118" i="1"/>
  <c r="L118" i="1" s="1"/>
  <c r="J119" i="1"/>
  <c r="L119" i="1" s="1"/>
  <c r="J120" i="1"/>
  <c r="L120" i="1" s="1"/>
  <c r="J121" i="1"/>
  <c r="L121" i="1" s="1"/>
  <c r="J122" i="1"/>
  <c r="L122" i="1" s="1"/>
  <c r="J123" i="1"/>
  <c r="L123" i="1" s="1"/>
  <c r="J124" i="1"/>
  <c r="L124" i="1" s="1"/>
  <c r="J125" i="1"/>
  <c r="L125" i="1" s="1"/>
  <c r="J126" i="1"/>
  <c r="L126" i="1" s="1"/>
  <c r="J127" i="1"/>
  <c r="J128" i="1"/>
  <c r="L128" i="1" s="1"/>
  <c r="J129" i="1"/>
  <c r="L129" i="1" s="1"/>
  <c r="J130" i="1"/>
  <c r="L130" i="1" s="1"/>
  <c r="J131" i="1"/>
  <c r="J132" i="1"/>
  <c r="L132" i="1" s="1"/>
  <c r="J133" i="1"/>
  <c r="L133" i="1" s="1"/>
  <c r="J134" i="1"/>
  <c r="L134" i="1" s="1"/>
  <c r="J135" i="1"/>
  <c r="L135" i="1" s="1"/>
  <c r="J136" i="1"/>
  <c r="L136" i="1" s="1"/>
  <c r="J139" i="1"/>
  <c r="L139" i="1" s="1"/>
  <c r="J140" i="1"/>
  <c r="L140" i="1" s="1"/>
  <c r="J143" i="1"/>
  <c r="L143" i="1" s="1"/>
  <c r="J144" i="1"/>
  <c r="L144" i="1" s="1"/>
  <c r="J145" i="1"/>
  <c r="L145" i="1" s="1"/>
  <c r="J146" i="1"/>
  <c r="L146" i="1" s="1"/>
  <c r="J147" i="1"/>
  <c r="L147" i="1" s="1"/>
  <c r="J148" i="1"/>
  <c r="L148" i="1" s="1"/>
  <c r="J149" i="1"/>
  <c r="L149" i="1" s="1"/>
  <c r="J150" i="1"/>
  <c r="L150" i="1" s="1"/>
  <c r="J151" i="1"/>
  <c r="L151" i="1" s="1"/>
  <c r="J152" i="1"/>
  <c r="L152" i="1" s="1"/>
  <c r="J153" i="1"/>
  <c r="L153" i="1" s="1"/>
  <c r="J154" i="1"/>
  <c r="L154" i="1" s="1"/>
  <c r="J155" i="1"/>
  <c r="L155" i="1" s="1"/>
  <c r="J156" i="1"/>
  <c r="L156" i="1" s="1"/>
  <c r="J157" i="1"/>
  <c r="L157" i="1" s="1"/>
  <c r="J158" i="1"/>
  <c r="L158" i="1" s="1"/>
  <c r="J159" i="1"/>
  <c r="L159" i="1" s="1"/>
  <c r="J160" i="1"/>
  <c r="L160" i="1" s="1"/>
  <c r="J161" i="1"/>
  <c r="L161" i="1" s="1"/>
  <c r="J162" i="1"/>
  <c r="L162" i="1" s="1"/>
  <c r="J163" i="1"/>
  <c r="L163" i="1" s="1"/>
  <c r="J164" i="1"/>
  <c r="L164" i="1" s="1"/>
  <c r="J165" i="1"/>
  <c r="L165" i="1" s="1"/>
  <c r="J166" i="1"/>
  <c r="L166" i="1" s="1"/>
  <c r="J167" i="1"/>
  <c r="L167" i="1" s="1"/>
  <c r="J168" i="1"/>
  <c r="L168" i="1" s="1"/>
  <c r="J169" i="1"/>
  <c r="L169" i="1" s="1"/>
  <c r="J170" i="1"/>
  <c r="L170" i="1" s="1"/>
  <c r="J173" i="1"/>
  <c r="L173" i="1" s="1"/>
  <c r="J174" i="1"/>
  <c r="L174" i="1" s="1"/>
  <c r="J175" i="1"/>
  <c r="L175" i="1" s="1"/>
  <c r="J176" i="1"/>
  <c r="L176" i="1" s="1"/>
  <c r="J177" i="1"/>
  <c r="L177" i="1" s="1"/>
  <c r="J178" i="1"/>
  <c r="L178" i="1" s="1"/>
  <c r="J179" i="1"/>
  <c r="L179" i="1" s="1"/>
  <c r="J180" i="1"/>
  <c r="L180" i="1" s="1"/>
  <c r="J181" i="1"/>
  <c r="L181" i="1" s="1"/>
  <c r="J182" i="1"/>
  <c r="L182" i="1" s="1"/>
  <c r="J183" i="1"/>
  <c r="L183" i="1" s="1"/>
  <c r="J184" i="1"/>
  <c r="L184" i="1" s="1"/>
  <c r="J185" i="1"/>
  <c r="L185" i="1" s="1"/>
  <c r="J186" i="1"/>
  <c r="L186" i="1" s="1"/>
  <c r="J191" i="1"/>
  <c r="L191" i="1" s="1"/>
  <c r="J192" i="1"/>
  <c r="L192" i="1" s="1"/>
  <c r="J193" i="1"/>
  <c r="L193" i="1" s="1"/>
  <c r="J194" i="1"/>
  <c r="L194" i="1" s="1"/>
  <c r="J195" i="1"/>
  <c r="L195" i="1" s="1"/>
  <c r="J196" i="1"/>
  <c r="L196" i="1" s="1"/>
  <c r="J197" i="1"/>
  <c r="L197" i="1" s="1"/>
  <c r="J198" i="1"/>
  <c r="L198" i="1" s="1"/>
  <c r="J199" i="1"/>
  <c r="L199" i="1" s="1"/>
  <c r="J200" i="1"/>
  <c r="L200" i="1" s="1"/>
  <c r="J201" i="1"/>
  <c r="L201" i="1" s="1"/>
  <c r="J202" i="1"/>
  <c r="L202" i="1" s="1"/>
  <c r="J203" i="1"/>
  <c r="L203" i="1" s="1"/>
  <c r="J204" i="1"/>
  <c r="L204" i="1" s="1"/>
  <c r="J206" i="1"/>
  <c r="L206" i="1" s="1"/>
  <c r="J207" i="1"/>
  <c r="L207" i="1" s="1"/>
  <c r="J208" i="1"/>
  <c r="L208" i="1" s="1"/>
  <c r="J209" i="1"/>
  <c r="L209" i="1" s="1"/>
  <c r="J210" i="1"/>
  <c r="L210" i="1" s="1"/>
  <c r="J211" i="1"/>
  <c r="L211" i="1" s="1"/>
  <c r="J212" i="1"/>
  <c r="L212" i="1" s="1"/>
  <c r="J213" i="1"/>
  <c r="L213" i="1" s="1"/>
  <c r="J214" i="1"/>
  <c r="L214" i="1" s="1"/>
  <c r="J215" i="1"/>
  <c r="L215" i="1" s="1"/>
  <c r="J216" i="1"/>
  <c r="L216" i="1" s="1"/>
  <c r="J217" i="1"/>
  <c r="L217" i="1" s="1"/>
  <c r="J218" i="1"/>
  <c r="L218" i="1" s="1"/>
  <c r="J219" i="1"/>
  <c r="L219" i="1" s="1"/>
  <c r="J220" i="1"/>
  <c r="L220" i="1" s="1"/>
  <c r="J221" i="1"/>
  <c r="L221" i="1" s="1"/>
  <c r="J222" i="1"/>
  <c r="L222" i="1" s="1"/>
  <c r="J223" i="1"/>
  <c r="L223" i="1" s="1"/>
  <c r="J224" i="1"/>
  <c r="L224" i="1" s="1"/>
  <c r="J225" i="1"/>
  <c r="L225" i="1" s="1"/>
  <c r="J226" i="1"/>
  <c r="L226" i="1" s="1"/>
  <c r="J227" i="1"/>
  <c r="L227" i="1" s="1"/>
  <c r="J228" i="1"/>
  <c r="L228" i="1" s="1"/>
  <c r="J229" i="1"/>
  <c r="L229" i="1" s="1"/>
  <c r="J230" i="1"/>
  <c r="L230" i="1" s="1"/>
  <c r="J231" i="1"/>
  <c r="L231" i="1" s="1"/>
  <c r="J232" i="1"/>
  <c r="L232" i="1" s="1"/>
  <c r="J233" i="1"/>
  <c r="L233" i="1" s="1"/>
  <c r="J234" i="1"/>
  <c r="L234" i="1" s="1"/>
  <c r="J235" i="1"/>
  <c r="L235" i="1" s="1"/>
  <c r="J236" i="1"/>
  <c r="L236" i="1" s="1"/>
  <c r="J237" i="1"/>
  <c r="L237" i="1" s="1"/>
  <c r="J238" i="1"/>
  <c r="L238" i="1" s="1"/>
  <c r="J239" i="1"/>
  <c r="L239" i="1" s="1"/>
  <c r="J240" i="1"/>
  <c r="L240" i="1" s="1"/>
  <c r="J241" i="1"/>
  <c r="L241" i="1" s="1"/>
  <c r="J243" i="1"/>
  <c r="L243" i="1" s="1"/>
  <c r="J244" i="1"/>
  <c r="L244" i="1" s="1"/>
  <c r="J245" i="1"/>
  <c r="L245" i="1" s="1"/>
  <c r="J246" i="1"/>
  <c r="L246" i="1" s="1"/>
  <c r="J247" i="1"/>
  <c r="L247" i="1" s="1"/>
  <c r="J248" i="1"/>
  <c r="L248" i="1" s="1"/>
  <c r="J249" i="1"/>
  <c r="L249" i="1" s="1"/>
  <c r="J250" i="1"/>
  <c r="L250" i="1" s="1"/>
  <c r="J251" i="1"/>
  <c r="L251" i="1" s="1"/>
  <c r="J252" i="1"/>
  <c r="L252" i="1" s="1"/>
  <c r="J253" i="1"/>
  <c r="L253" i="1" s="1"/>
  <c r="J254" i="1"/>
  <c r="L254" i="1" s="1"/>
  <c r="J255" i="1"/>
  <c r="L255" i="1" s="1"/>
  <c r="J256" i="1"/>
  <c r="L256" i="1" s="1"/>
  <c r="J257" i="1"/>
  <c r="L257" i="1" s="1"/>
  <c r="J258" i="1"/>
  <c r="L258" i="1" s="1"/>
  <c r="J259" i="1"/>
  <c r="L259" i="1" s="1"/>
  <c r="J260" i="1"/>
  <c r="L260" i="1" s="1"/>
  <c r="J261" i="1"/>
  <c r="L261" i="1" s="1"/>
  <c r="J262" i="1"/>
  <c r="L262" i="1" s="1"/>
  <c r="J322" i="1"/>
  <c r="J323" i="1"/>
  <c r="L323" i="1" s="1"/>
  <c r="J324" i="1"/>
  <c r="L324" i="1" s="1"/>
  <c r="J49" i="1"/>
  <c r="L49" i="1" s="1"/>
  <c r="L127" i="1"/>
  <c r="L131" i="1"/>
  <c r="J42" i="1"/>
  <c r="L42" i="1" s="1"/>
  <c r="J41" i="1"/>
  <c r="L41" i="1" s="1"/>
  <c r="J40" i="1"/>
  <c r="L40" i="1" s="1"/>
  <c r="J39" i="1"/>
  <c r="L39" i="1" s="1"/>
  <c r="J38" i="1"/>
  <c r="L38" i="1" s="1"/>
  <c r="J37" i="1"/>
  <c r="L37" i="1" s="1"/>
  <c r="J45" i="1"/>
  <c r="L45" i="1" s="1"/>
  <c r="J35" i="1"/>
  <c r="L35" i="1" s="1"/>
  <c r="J34" i="1"/>
  <c r="L34" i="1" s="1"/>
  <c r="J24" i="1"/>
  <c r="L24" i="1" s="1"/>
  <c r="J23" i="1"/>
  <c r="L23" i="1" s="1"/>
  <c r="J22" i="1"/>
  <c r="L22" i="1" s="1"/>
  <c r="J21" i="1"/>
  <c r="L21" i="1" s="1"/>
  <c r="J17" i="1"/>
  <c r="L17" i="1" s="1"/>
  <c r="L16" i="1"/>
  <c r="L31" i="1" l="1"/>
  <c r="L43" i="1"/>
  <c r="B8" i="1" l="1"/>
  <c r="B10" i="1" s="1"/>
</calcChain>
</file>

<file path=xl/sharedStrings.xml><?xml version="1.0" encoding="utf-8"?>
<sst xmlns="http://schemas.openxmlformats.org/spreadsheetml/2006/main" count="1196" uniqueCount="302">
  <si>
    <t>DONNEES GENERALES</t>
  </si>
  <si>
    <t>REMARQUES</t>
  </si>
  <si>
    <t>COMMENTAIRES</t>
  </si>
  <si>
    <t>DOCUMENTS VISES</t>
  </si>
  <si>
    <t>0 : Saisie correcte</t>
  </si>
  <si>
    <t>CONTRIBUTEUR CHANTIER</t>
  </si>
  <si>
    <t>Justification de la distance à la décharge</t>
  </si>
  <si>
    <t>Justification du volume de terre évacuée</t>
  </si>
  <si>
    <t>CONTRIBUTEUR EAU</t>
  </si>
  <si>
    <t>CONTRIBUTEUR ENERGIE</t>
  </si>
  <si>
    <t>CONTRIBUTEUR PCE</t>
  </si>
  <si>
    <t>Gravité de l'erreur</t>
  </si>
  <si>
    <t>Poids sous-thème</t>
  </si>
  <si>
    <t>TOTAL</t>
  </si>
  <si>
    <t>1 : Erreur Grave spécifique</t>
  </si>
  <si>
    <t>0.5 : Petite erreur</t>
  </si>
  <si>
    <t>0 : Pas d'erreur</t>
  </si>
  <si>
    <t>Puits canadien, réseau de géothermie
horizontale</t>
  </si>
  <si>
    <t>1.2 Stockage</t>
  </si>
  <si>
    <t>Système d'assainissement autonome</t>
  </si>
  <si>
    <t>Stockage de combustibles</t>
  </si>
  <si>
    <t>2.1 Fondation</t>
  </si>
  <si>
    <t>2.2 Murs et structures enterrées
(escalier de cave, parking…)</t>
  </si>
  <si>
    <t>3.1 Éléments 
horizontaux -
Planchers,
dalles, balcons</t>
  </si>
  <si>
    <t>3.2 Éléments
horizontaux -
Poutres</t>
  </si>
  <si>
    <t>3.3 Éléments
verticaux - Façades</t>
  </si>
  <si>
    <t>Murs extérieurs en
élévation : maçonnerie, voiles, etc.</t>
  </si>
  <si>
    <t>3.4 Éléments
verticaux - Refends</t>
  </si>
  <si>
    <t>Murs de refend</t>
  </si>
  <si>
    <t>3.5 Éléments
verticaux - Poteaux</t>
  </si>
  <si>
    <t>Poteaux</t>
  </si>
  <si>
    <t>3.6 Escaliers et rampes</t>
  </si>
  <si>
    <t>Escaliers intérieurs et extérieurs, rampes d'accès piétons
(accessibilité)</t>
  </si>
  <si>
    <t>3.7 Éléments d'isolation</t>
  </si>
  <si>
    <t>Rupteurs thermiques et acoustiques</t>
  </si>
  <si>
    <t>3.8 Maçonneries diverses</t>
  </si>
  <si>
    <t>Appuis de baie</t>
  </si>
  <si>
    <t>4.1 Toitures
terrasses</t>
  </si>
  <si>
    <t>Complexe pour toiture végétalisée</t>
  </si>
  <si>
    <t>4.2 Toitures en pente</t>
  </si>
  <si>
    <t>Charpente</t>
  </si>
  <si>
    <t>Étanchéité</t>
  </si>
  <si>
    <t>Éléments de couverture pour toitures en pente</t>
  </si>
  <si>
    <t>4.3 Éléments
techniques de toiture</t>
  </si>
  <si>
    <t>5.1 Cloisons et
portes
intérieures</t>
  </si>
  <si>
    <t>5.2 Doublages
mur, matériaux de protection, isolants et
membranes</t>
  </si>
  <si>
    <t>Matériaux de protection contre l'incendie</t>
  </si>
  <si>
    <t>Pare vapeur, film étanchéité à l'air</t>
  </si>
  <si>
    <t>Isolation acoustique (murs, cloisons, planchers)</t>
  </si>
  <si>
    <t>5.3 Plafonds suspendus</t>
  </si>
  <si>
    <t>Plafonds suspendus et plafonds sous combles</t>
  </si>
  <si>
    <t>5.4 Planchers
surélevés</t>
  </si>
  <si>
    <t>5.5
Menuiseries,
Métalleries et
Quincailleries</t>
  </si>
  <si>
    <t>6.1 Revêtement, isolation et
doublage extérieur</t>
  </si>
  <si>
    <t>Enduit extérieur</t>
  </si>
  <si>
    <t>Façades légères (non porteuses)</t>
  </si>
  <si>
    <t>Bardages, parements de façade, résilles</t>
  </si>
  <si>
    <t>Pare-pluie</t>
  </si>
  <si>
    <t>Peintures, lasures et vernis des revêtements</t>
  </si>
  <si>
    <t>6.2 Portes, fenêtres, fermetures, protections solaires</t>
  </si>
  <si>
    <t>Fermetures</t>
  </si>
  <si>
    <t>Protections solaires</t>
  </si>
  <si>
    <t>Portes d'entrée, portes de service sur
locaux non chauffés, portes (véhicules et piétons) du parking souterrain, issues de secours</t>
  </si>
  <si>
    <t>Peintures, lasures et vernis des menuiseries extérieures</t>
  </si>
  <si>
    <t>6.3 Habillages et ossatures</t>
  </si>
  <si>
    <t>Habillage des tableaux et voussures</t>
  </si>
  <si>
    <t>Garde-corps, claustras, grilles et barreaux de sécurité</t>
  </si>
  <si>
    <t>Vérandas, serres,  couvertures vitrées d'atriums, coupoles…</t>
  </si>
  <si>
    <t>Peinture d'éléments extérieurs, lasures et vernis des habillages et des ossatures</t>
  </si>
  <si>
    <t>7.1 Revêtement
des sols</t>
  </si>
  <si>
    <t>Chapes flottantes ou désolidarisées</t>
  </si>
  <si>
    <t>Ragréages</t>
  </si>
  <si>
    <t>Sous-couches acoustiques (résiliant sous revêtements)</t>
  </si>
  <si>
    <t>Revêtements de sol souples</t>
  </si>
  <si>
    <t>Revêtements de sol durs</t>
  </si>
  <si>
    <t>Revêtements de sol coulés, de type industriel, peints…</t>
  </si>
  <si>
    <t>Plinthes, barres de seuils</t>
  </si>
  <si>
    <t>7.2 Revêtement
des murs et plafonds</t>
  </si>
  <si>
    <t>Revêtement muraux (peinture murs intérieurs, parements divers, faïences murales, etc.)</t>
  </si>
  <si>
    <t>Revêtements de plafond</t>
  </si>
  <si>
    <t>7.3 Éléments de décoration et revêtements des
menuiseries</t>
  </si>
  <si>
    <t>Lasures &amp; vernis intérieurs</t>
  </si>
  <si>
    <t>2 : Oubli/ Non prise en compte injustifiée</t>
  </si>
  <si>
    <t>Surface végétalisée et arrosée</t>
  </si>
  <si>
    <t>Justification du volume de terre excavée</t>
  </si>
  <si>
    <t>Durée du chantier</t>
  </si>
  <si>
    <t>Qualité de la note de synthèse</t>
  </si>
  <si>
    <t>Type de fiche</t>
  </si>
  <si>
    <t>Quantité</t>
  </si>
  <si>
    <t>Fenêtres de toit</t>
  </si>
  <si>
    <t>Fenêtres et portes fenêtres</t>
  </si>
  <si>
    <t>0 : Quantité correcte</t>
  </si>
  <si>
    <t>Réseau d'évacuation et d'assainissement des eaux pluviales</t>
  </si>
  <si>
    <t>Réseau d'évacuation et d'assainissement des eaux usées et eaux
vannes</t>
  </si>
  <si>
    <t>soubassement</t>
  </si>
  <si>
    <t>longrines</t>
  </si>
  <si>
    <t>tuyau de drainage périphérique</t>
  </si>
  <si>
    <t>étanchéité</t>
  </si>
  <si>
    <t>semelles</t>
  </si>
  <si>
    <t>pieux</t>
  </si>
  <si>
    <t>murs de soutènement</t>
  </si>
  <si>
    <t>radier</t>
  </si>
  <si>
    <t>cuvelage</t>
  </si>
  <si>
    <t>sondes et puits géothermiques</t>
  </si>
  <si>
    <t>Fondation des bâtiments
 - béton de propreté</t>
  </si>
  <si>
    <t>dalles de compression</t>
  </si>
  <si>
    <t>dalles de toiture-terrasse</t>
  </si>
  <si>
    <t>balcons</t>
  </si>
  <si>
    <t>Dallages, planchers, dalles, bacs acier pour planchers (plancher
collaborant)</t>
  </si>
  <si>
    <t>linteaux béton</t>
  </si>
  <si>
    <t>Éléments porteurs
horizontaux : poutres</t>
  </si>
  <si>
    <t>protection lourde</t>
  </si>
  <si>
    <t>ombrière de toiture terrasse</t>
  </si>
  <si>
    <t>Dallage, revêtement</t>
  </si>
  <si>
    <t>Isolation de toiture-terrasse</t>
  </si>
  <si>
    <t>Etanchéité de toiture-terrasse</t>
  </si>
  <si>
    <t>lanterneaux, exutoires, désenfumage</t>
  </si>
  <si>
    <t>Cheminées</t>
  </si>
  <si>
    <t>Cloisonnement des gaines techniques, divers encloisonnements</t>
  </si>
  <si>
    <t>Isolation en Sarking</t>
  </si>
  <si>
    <t>Garde-corps, main courantes</t>
  </si>
  <si>
    <t>2 : Utilisation d'une FDES spécifique incohérente avec l'utilisation du produit</t>
  </si>
  <si>
    <t>Consommations énergétiques</t>
  </si>
  <si>
    <t>Nombre total de points</t>
  </si>
  <si>
    <t>jj/mm/aa</t>
  </si>
  <si>
    <t>Date de la base Iniès utilisée dans l'étude</t>
  </si>
  <si>
    <t>Conclusion</t>
  </si>
  <si>
    <t>Avis favorable</t>
  </si>
  <si>
    <t>Avis défavorable</t>
  </si>
  <si>
    <t>1. Quantité sous-estimée de + de 20%</t>
  </si>
  <si>
    <t>1: Utilisation d'une FDES spécifique sans justification du produit utilisé dans l'étude (une MDEGD aurait dû etre prise en compte)</t>
  </si>
  <si>
    <t>seuil à caler selon les retours d'expérience</t>
  </si>
  <si>
    <t>JUSTIFICATIONS COMPLEMENTAIRES DEMANDEES</t>
  </si>
  <si>
    <t>Justification du nombre d'unités correspondantes (nombre d'habitants, nombre d'employés, nombre d'élèves…)</t>
  </si>
  <si>
    <t>Méthode simplifiée</t>
  </si>
  <si>
    <t>Méthode détaillée</t>
  </si>
  <si>
    <t>Facteur d'équipement Fp</t>
  </si>
  <si>
    <r>
      <t>Volume d'eau potable particulière Q</t>
    </r>
    <r>
      <rPr>
        <vertAlign val="subscript"/>
        <sz val="11"/>
        <color theme="1"/>
        <rFont val="Calibri"/>
        <family val="2"/>
        <scheme val="minor"/>
      </rPr>
      <t>eau potable particulière</t>
    </r>
    <r>
      <rPr>
        <sz val="11"/>
        <color theme="1"/>
        <rFont val="Calibri"/>
        <family val="2"/>
        <scheme val="minor"/>
      </rPr>
      <t xml:space="preserve"> (ex : piscine)</t>
    </r>
  </si>
  <si>
    <r>
      <t>Volume d'eau x pluviales reçues sur la parcelle Q</t>
    </r>
    <r>
      <rPr>
        <vertAlign val="subscript"/>
        <sz val="11"/>
        <color theme="1"/>
        <rFont val="Calibri"/>
        <family val="2"/>
        <scheme val="minor"/>
      </rPr>
      <t>eaux pluviales</t>
    </r>
  </si>
  <si>
    <t>Consommation d'eau de pluie pour les usages intérieurs</t>
  </si>
  <si>
    <t>Volume d'eau potable particulière oubliée</t>
  </si>
  <si>
    <t>Volume d'eaux pluviales sous-estimées de 20 à 50%</t>
  </si>
  <si>
    <t>Volume d'eaux pluviales sous-estimées de + de 50%</t>
  </si>
  <si>
    <t>Saisie correcte</t>
  </si>
  <si>
    <t>Facteur d'équipement Fp sous-estimé de + de 50%</t>
  </si>
  <si>
    <t>Facteur d'équipement Fp sous-estimé de 20 à 50%</t>
  </si>
  <si>
    <t>Volume d'eau potable particulière sous-estimée de + de 20%</t>
  </si>
  <si>
    <t>Consommation d'eau oubliée</t>
  </si>
  <si>
    <t>Consommation d'eau sous-estimée de + de 20%</t>
  </si>
  <si>
    <t>Rapport complet</t>
  </si>
  <si>
    <t>Note de synthèse ne détaillant pas les hypothèses utilisées</t>
  </si>
  <si>
    <t>Manque de complétude des hypothèses utilisées dans la note de synthèse</t>
  </si>
  <si>
    <t>Distance saisie nulle sans justification</t>
  </si>
  <si>
    <t>Durée de chantier prise en compte &lt; 12 mois en maison sans justification</t>
  </si>
  <si>
    <t>Durée de chantier prise en compte &lt; 15 mois en IC ou Tertiaire sans justification</t>
  </si>
  <si>
    <t>Volume de terres évacuées pris en compte inférieur au volume de terres excavées sans justification (hors maison individuelle)</t>
  </si>
  <si>
    <t>Volume de terres excavées pris en compte inférieur au volume du sous-sol sans justification</t>
  </si>
  <si>
    <t>Consommations saisies manuellement et incohérentes avec le RSET</t>
  </si>
  <si>
    <t>Quantité correcte</t>
  </si>
  <si>
    <t>Quantité sous-estimée de + de 20%</t>
  </si>
  <si>
    <t>Oubli/ Non prise en compte injustifiée</t>
  </si>
  <si>
    <t>Utilisation d'une FDES incohérente avec l'utilisation du produit</t>
  </si>
  <si>
    <t>8.1 Équipements de production (chaud/froid) [hors cogénération]</t>
  </si>
  <si>
    <t>Chauffage et/ou rafraîchissement et/ou production d’eau chaude sanitaire</t>
  </si>
  <si>
    <t>Production et stockage d'eau chaude sanitaire</t>
  </si>
  <si>
    <t>Production de froid</t>
  </si>
  <si>
    <t>Autres équipements de production</t>
  </si>
  <si>
    <t>8.2 Systèmes de cogénération</t>
  </si>
  <si>
    <t>Cogénérateur</t>
  </si>
  <si>
    <t>8. 3 Systèmes d'émission</t>
  </si>
  <si>
    <t>Émetteurs à eau chaude</t>
  </si>
  <si>
    <t>Émetteurs électriques</t>
  </si>
  <si>
    <t>8.4 Traitement de l'air et éléments de désenfumage</t>
  </si>
  <si>
    <t>Traitement d'air</t>
  </si>
  <si>
    <t>Caisson de ventilation</t>
  </si>
  <si>
    <t>Diffusion d'air</t>
  </si>
  <si>
    <t>Désenfumage</t>
  </si>
  <si>
    <t>8.5 Réseaux et conduits</t>
  </si>
  <si>
    <t>Conduits de fumée</t>
  </si>
  <si>
    <t>Réseau gaz intérieur</t>
  </si>
  <si>
    <t>Conduits et accessoires de réseaux (pour ventilation, climatisation, chauffage)</t>
  </si>
  <si>
    <t>9.1 Éléments sanitaires et robinetterie</t>
  </si>
  <si>
    <t>Toilettes (ensembles cuvette et chasse), Urinoirs, Bidets</t>
  </si>
  <si>
    <t>Receveurs de douches, Baignoires</t>
  </si>
  <si>
    <t>Lavabos, Éviers, Fontaines à eau</t>
  </si>
  <si>
    <t>Robinetterie, boutons poussoirs, systèmes économiseurs d'eau</t>
  </si>
  <si>
    <t>Habillage des douches et baignoires, produits d'étanchéité, meubles fixes, miroiterie</t>
  </si>
  <si>
    <t>9.2 Canalisations, réseaux et systèmes de traitement</t>
  </si>
  <si>
    <t>Réseau intérieur eau chaude sanitaire et eau froide, calorifugeage éventuel</t>
  </si>
  <si>
    <t>Réseau intérieur alimenté en eaux pluviales</t>
  </si>
  <si>
    <t>Canalisations d'évacuation des eaux usées et eaux vannes</t>
  </si>
  <si>
    <t>Installation de traitement des eaux destinées à la consommation humaine</t>
  </si>
  <si>
    <t>10.1 Réseaux électriques</t>
  </si>
  <si>
    <t>Fils et câbles électriques</t>
  </si>
  <si>
    <t>Solutions pour cheminement des câbles</t>
  </si>
  <si>
    <t>Réseaux basse tension dédiés à l'éclairage.</t>
  </si>
  <si>
    <t>Paratonnerre</t>
  </si>
  <si>
    <t>10.2 Ensemble de dispositifs pour la sécurité</t>
  </si>
  <si>
    <t>Prise de terre et mises à la terre</t>
  </si>
  <si>
    <t>10.3 Éclairage intérieur</t>
  </si>
  <si>
    <t>Éclairage intérieur général</t>
  </si>
  <si>
    <t>Éclairage intérieur secondaire, d’ambiance et d'appoint</t>
  </si>
  <si>
    <t>10.4 Éclairage extérieur</t>
  </si>
  <si>
    <t>Éclairage d'extérieur général</t>
  </si>
  <si>
    <t>Éclairage d'extérieur architectural et décoratif</t>
  </si>
  <si>
    <t>10.5 Équipements spéciaux</t>
  </si>
  <si>
    <t>Équipements pour la gestion d’énergie (éclairage, chauffage, ECS, stores et volets / GTC et GTB)</t>
  </si>
  <si>
    <t>Motorisation des portes et volets</t>
  </si>
  <si>
    <t>10.6 Installations techniques</t>
  </si>
  <si>
    <t>Transformateur électrique</t>
  </si>
  <si>
    <t>Installations et appareillages électriques pour distribution d'énergie électrique</t>
  </si>
  <si>
    <t>11.1 Réseaux électriques et de communications</t>
  </si>
  <si>
    <t>Fils et câbles de télécommunications</t>
  </si>
  <si>
    <t>11.2 Réseaux et systèmes de contrôle et régulation</t>
  </si>
  <si>
    <t>Système de détection d'intrusion</t>
  </si>
  <si>
    <t>Système de contrôle d’accès</t>
  </si>
  <si>
    <t>Système de vidéosurveillance</t>
  </si>
  <si>
    <t>Système d’éclairage de sécurité</t>
  </si>
  <si>
    <t>Système de sécurité incendie</t>
  </si>
  <si>
    <t>11.3 Installations techniques et Équipements spéciaux</t>
  </si>
  <si>
    <t>Installations et appareillages pour réseaux de communication (téléphone, informatique, internet…) filaires ou sans fil</t>
  </si>
  <si>
    <t>12. Appareils élévateurs et autres équipements de transport intérieur</t>
  </si>
  <si>
    <t>Ascenseurs, montecharges</t>
  </si>
  <si>
    <t>Escaliers mécaniques</t>
  </si>
  <si>
    <t>Nacelles de nettoyage</t>
  </si>
  <si>
    <t>Surface de plancher surestimée de 5 à 10%</t>
  </si>
  <si>
    <t>Surface de plancher surestimée de + de 10%</t>
  </si>
  <si>
    <t>Contenu CO2 du réseau de chaleur</t>
  </si>
  <si>
    <t>Erreur sur le choix de la FDES (référence commerciale incohérente avec la description du projet)</t>
  </si>
  <si>
    <t>Distance faible ou incohérente avec le projet</t>
  </si>
  <si>
    <t>Consommation d'énergie du chantier Qcha chantier</t>
  </si>
  <si>
    <t>Consommation d'eau potable Qcha conso eau</t>
  </si>
  <si>
    <t>Volume d'eaux usées rejetées Qchantier rejet eaux usées</t>
  </si>
  <si>
    <t>Volume de terres évacuées Qterres évacuées</t>
  </si>
  <si>
    <t>Volume de terres importées Qterres importées</t>
  </si>
  <si>
    <t>Consommation d'énergie non justifiée ou incohérente avec la description du projet</t>
  </si>
  <si>
    <t>Consommation d'eau potable non justifiée ou incohérente avec la description du projet</t>
  </si>
  <si>
    <t>Volume de terres évacuées non justifié ou incohérent avec la description du projet</t>
  </si>
  <si>
    <t>Volume d'eaux usées rejetées non justifié ou incohérent avec la description du projet (ex : inférieur à la consommation d'eau potable)</t>
  </si>
  <si>
    <t>Volume de terres importées non justifié ou incohérent avec la description du projet</t>
  </si>
  <si>
    <t>Nombre d'unités saisies nulles ou sous-estimée de + de 50%</t>
  </si>
  <si>
    <t>Nombre d'unités sous-estimée d'un facteur compris entre 20 et 50%</t>
  </si>
  <si>
    <t>Surface arrosée saisie nulle ou sous-estimée de + de 50%</t>
  </si>
  <si>
    <t>Surface arrosée sous-estimée de 20 à 50%</t>
  </si>
  <si>
    <t>Erreur sur le contenu CO2 du réseau de chaleur ou de froid du projet occasionnant un résultat plus favorable</t>
  </si>
  <si>
    <t>Erreur sur le choix du PEP (référence commerciale incohérente avec la description du projet)</t>
  </si>
  <si>
    <t>Utilisation d'un PEP incohérent avec l'utilisation du produit</t>
  </si>
  <si>
    <t>Numéro de dossier</t>
  </si>
  <si>
    <t>Nom du postulant</t>
  </si>
  <si>
    <t>Nom du vérificateur</t>
  </si>
  <si>
    <t>Référence étudiée</t>
  </si>
  <si>
    <t>Version de la grille</t>
  </si>
  <si>
    <t>IMPORTANCE DE L'ELEMENT</t>
  </si>
  <si>
    <t>Elément de premier ordre</t>
  </si>
  <si>
    <t>Elément de second ordre</t>
  </si>
  <si>
    <t>Isolation thermique intérieure
(combles/toiture)</t>
  </si>
  <si>
    <t>Isolation thermique intérieure
(murs extérieurs)</t>
  </si>
  <si>
    <t>Isolation thermique intérieure
(planchers bas)</t>
  </si>
  <si>
    <t>Surface utile (m²)</t>
  </si>
  <si>
    <t xml:space="preserve">Réseau gaz </t>
  </si>
  <si>
    <t>1.1 Réseaux (extérieurs, jusqu'au domaine public)</t>
  </si>
  <si>
    <t>Réseau eau potable</t>
  </si>
  <si>
    <t>Réseau de chaleur ou de froid</t>
  </si>
  <si>
    <t>Réseau électrique</t>
  </si>
  <si>
    <t>Réseau de télécommunications</t>
  </si>
  <si>
    <t>Éléments pour le  pompage d'eau, pour utilisation dans le bâtiment</t>
  </si>
  <si>
    <t>1.3 Aires de stationnement extérieures</t>
  </si>
  <si>
    <t>Eléments de voirie pour le stationnement des véhicules à l'extérieur</t>
  </si>
  <si>
    <t>Herisson</t>
  </si>
  <si>
    <t>Imperméabilisation</t>
  </si>
  <si>
    <t>Traitement anti-termites</t>
  </si>
  <si>
    <t>autres fondations spéciales</t>
  </si>
  <si>
    <t>palplanches</t>
  </si>
  <si>
    <t>Structure porteuse pour parkings et locaux souterrains</t>
  </si>
  <si>
    <t>Murs de soubassement, murs des sous-sols</t>
  </si>
  <si>
    <t>Éléments permettant l'accès au bâtiment pour véhicules ou piétons</t>
  </si>
  <si>
    <t>Traitements hydrofuges, membranes enterrées</t>
  </si>
  <si>
    <t>2.3 Parkings en superstructure sauf garages des maisons</t>
  </si>
  <si>
    <t>Structure porteuse pour parkings couverts et non enterrés, ou semi-enterrés</t>
  </si>
  <si>
    <t>Isolants</t>
  </si>
  <si>
    <t>Évacuation d'eau pluviale en limite de bâtiment : chéneaux et descentes de gouttière</t>
  </si>
  <si>
    <t>Autres ouvrages de zinguerie</t>
  </si>
  <si>
    <t>Portes: intérieures, palières, coupe-feu, en sous-sol, portes des garages individuels en sous-sol</t>
  </si>
  <si>
    <t>Cloisons de distribution, fixes ou mobiles/amovibles</t>
  </si>
  <si>
    <t>Fenêtres ou vitres intérieures</t>
  </si>
  <si>
    <t>Enduits intérieurs et doublages sans isolant des murs et cloisons (plaques de plâtre)</t>
  </si>
  <si>
    <t>Planchers surélevés sur dalles à plots</t>
  </si>
  <si>
    <t>Coffres de volets roulants</t>
  </si>
  <si>
    <t>Placards préfabriqués ou menuisés</t>
  </si>
  <si>
    <t>Isolation des murs extérieurs par l'extérieur (ITE)</t>
  </si>
  <si>
    <t>Baies vitrées fixes</t>
  </si>
  <si>
    <t>Portes de garage, collectives ou individuelles, donnant sur l'extérieur</t>
  </si>
  <si>
    <t>Saisie des lots 10 et 11 (sélectionner la méthode utilisée) :</t>
  </si>
  <si>
    <t>8.6 Stockage</t>
  </si>
  <si>
    <t>8.7 Fluides frigorigènes</t>
  </si>
  <si>
    <t>Fluides frigorigènes liés aux systèmes énergétiques, non déjà inclus dans les calculs relatifs au sous-lot 8.1</t>
  </si>
  <si>
    <t>13. Installation photovoltaïque associée au bâtiment</t>
  </si>
  <si>
    <t>Saisie des lots 10 &amp; 11</t>
  </si>
  <si>
    <t>Utilisation d'un PEP sans justification du produit spécifique utilisé dans l'étude (une DED aurait dû être prise en compte)</t>
  </si>
  <si>
    <t>Oubli ou erreur manifeste entrainant une diminution de 10 à 20% du poids total des lots 10 &amp; 11 par rapport au total des valeurs forfaitaires</t>
  </si>
  <si>
    <t>Oubli ou erreur manifeste entrainant une diminution de plus de 20% du poids total des lots 10 &amp; 11 par rapport au total des valeurs forfaitaires</t>
  </si>
  <si>
    <t>Utilisation d'une FDES sans justification du produit spécifique utilisé dans l'étude (une DED aurait dû etre prise en compte) / Saisie dans le lot 1 ou 2 à la place des autres lots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</si>
</sst>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1" x14ac:knownFonts="1">
    <font>
      <sz val="11"/>
      <color theme="1"/>
      <name val="Calibri"/>
      <family val="2"/>
      <scheme val="minor"/>
    </font>
    <font>
      <b/>
      <sz val="11"/>
      <color theme="0"/>
      <name val="Calibri"/>
      <family val="2"/>
      <scheme val="minor"/>
    </font>
    <font>
      <b/>
      <sz val="12"/>
      <color theme="0"/>
      <name val="Calibri"/>
      <family val="2"/>
      <scheme val="minor"/>
    </font>
    <font>
      <b/>
      <sz val="11"/>
      <color rgb="FFFF0000"/>
      <name val="Calibri"/>
      <family val="2"/>
      <scheme val="minor"/>
    </font>
    <font>
      <b/>
      <sz val="20"/>
      <color theme="1"/>
      <name val="Calibri"/>
      <family val="2"/>
      <scheme val="minor"/>
    </font>
    <font>
      <b/>
      <sz val="11"/>
      <color theme="1"/>
      <name val="Calibri"/>
      <family val="2"/>
      <scheme val="minor"/>
    </font>
    <font>
      <sz val="20"/>
      <color theme="1"/>
      <name val="Calibri"/>
      <family val="2"/>
      <scheme val="minor"/>
    </font>
    <font>
      <sz val="11"/>
      <color theme="1"/>
      <name val="Calibri"/>
      <family val="2"/>
      <scheme val="minor"/>
    </font>
    <font>
      <b/>
      <sz val="11"/>
      <name val="Calibri"/>
      <family val="2"/>
      <scheme val="minor"/>
    </font>
    <font>
      <vertAlign val="subscript"/>
      <sz val="11"/>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s>
  <cellStyleXfs count="2">
    <xf numFmtId="0" fontId="0" fillId="0" borderId="0"/>
    <xf numFmtId="164" fontId="7" fillId="0" borderId="0" applyFont="0" applyFill="0" applyBorder="0" applyAlignment="0" applyProtection="0"/>
  </cellStyleXfs>
  <cellXfs count="88">
    <xf numFmtId="0" fontId="0" fillId="0" borderId="0" xfId="0"/>
    <xf numFmtId="0" fontId="1" fillId="2" borderId="2"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0" borderId="12" xfId="0" applyBorder="1" applyAlignment="1">
      <alignment wrapText="1"/>
    </xf>
    <xf numFmtId="0" fontId="0" fillId="0" borderId="23" xfId="0" applyBorder="1" applyAlignment="1">
      <alignment horizontal="center" vertical="center" wrapText="1"/>
    </xf>
    <xf numFmtId="0" fontId="0" fillId="2" borderId="1" xfId="0" applyFill="1" applyBorder="1" applyAlignment="1">
      <alignment horizontal="center" vertical="center" wrapText="1"/>
    </xf>
    <xf numFmtId="0" fontId="0" fillId="3" borderId="9" xfId="0" applyFill="1" applyBorder="1" applyAlignment="1">
      <alignment horizontal="center" vertical="center" wrapText="1"/>
    </xf>
    <xf numFmtId="0" fontId="0" fillId="0" borderId="21" xfId="0" applyBorder="1" applyAlignment="1">
      <alignment vertical="center" wrapText="1"/>
    </xf>
    <xf numFmtId="0" fontId="0" fillId="0" borderId="18" xfId="0" applyBorder="1" applyAlignment="1">
      <alignment vertical="center" wrapText="1"/>
    </xf>
    <xf numFmtId="0" fontId="3"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wrapText="1"/>
    </xf>
    <xf numFmtId="0" fontId="4" fillId="4" borderId="0" xfId="0" applyFont="1" applyFill="1"/>
    <xf numFmtId="0" fontId="4" fillId="4" borderId="0" xfId="0" applyFont="1" applyFill="1" applyAlignment="1">
      <alignment horizontal="center"/>
    </xf>
    <xf numFmtId="0" fontId="4" fillId="0" borderId="0" xfId="0" applyFont="1"/>
    <xf numFmtId="0" fontId="4" fillId="0" borderId="0" xfId="0" applyFont="1" applyAlignment="1">
      <alignment horizontal="center"/>
    </xf>
    <xf numFmtId="0" fontId="5" fillId="5" borderId="0" xfId="0" applyFont="1" applyFill="1" applyAlignment="1">
      <alignment horizontal="center"/>
    </xf>
    <xf numFmtId="0" fontId="5" fillId="6" borderId="0" xfId="0" applyFont="1" applyFill="1" applyAlignment="1">
      <alignment horizontal="center"/>
    </xf>
    <xf numFmtId="0" fontId="6" fillId="0" borderId="1" xfId="0" applyFont="1" applyBorder="1"/>
    <xf numFmtId="0" fontId="4" fillId="0" borderId="1" xfId="0" applyFont="1" applyBorder="1" applyAlignment="1">
      <alignment horizontal="center"/>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wrapText="1"/>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0" fillId="0" borderId="1" xfId="0" applyBorder="1"/>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19" xfId="0" applyBorder="1" applyAlignment="1">
      <alignment horizontal="center"/>
    </xf>
    <xf numFmtId="0" fontId="0" fillId="0" borderId="22" xfId="0" applyBorder="1"/>
    <xf numFmtId="0" fontId="0" fillId="0" borderId="19" xfId="0" applyBorder="1"/>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0" fillId="8" borderId="12" xfId="0" applyFill="1" applyBorder="1" applyAlignment="1">
      <alignment horizontal="center" vertical="center" wrapText="1"/>
    </xf>
    <xf numFmtId="0" fontId="0" fillId="2" borderId="0" xfId="0" applyFill="1"/>
    <xf numFmtId="0" fontId="0" fillId="2" borderId="12" xfId="0" applyFill="1" applyBorder="1" applyAlignment="1">
      <alignment wrapText="1"/>
    </xf>
    <xf numFmtId="0" fontId="0" fillId="2" borderId="20" xfId="0" applyFill="1" applyBorder="1" applyAlignment="1">
      <alignment vertical="center" wrapText="1"/>
    </xf>
    <xf numFmtId="0" fontId="0" fillId="2" borderId="23" xfId="0" applyFill="1" applyBorder="1"/>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wrapText="1"/>
    </xf>
    <xf numFmtId="0" fontId="0" fillId="0" borderId="1" xfId="0" applyBorder="1" applyAlignment="1">
      <alignment wrapText="1"/>
    </xf>
    <xf numFmtId="0" fontId="1" fillId="0" borderId="25" xfId="0" applyFont="1" applyBorder="1" applyAlignment="1">
      <alignment horizontal="center" vertical="center" wrapText="1"/>
    </xf>
    <xf numFmtId="0" fontId="0" fillId="3" borderId="26" xfId="1" applyNumberFormat="1" applyFont="1" applyFill="1" applyBorder="1" applyAlignment="1">
      <alignment horizontal="center" vertical="center" wrapText="1"/>
    </xf>
    <xf numFmtId="0" fontId="0" fillId="3" borderId="27" xfId="0" applyFill="1" applyBorder="1" applyAlignment="1">
      <alignment horizontal="center" vertical="center" wrapText="1"/>
    </xf>
    <xf numFmtId="0" fontId="0" fillId="3" borderId="3" xfId="1"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17" fontId="0" fillId="0" borderId="1" xfId="0" applyNumberFormat="1" applyBorder="1" applyAlignment="1">
      <alignment horizontal="center"/>
    </xf>
    <xf numFmtId="0" fontId="0" fillId="0" borderId="0" xfId="0" applyAlignment="1">
      <alignment horizontal="center"/>
    </xf>
    <xf numFmtId="0" fontId="0" fillId="8" borderId="1" xfId="0" applyFill="1" applyBorder="1" applyAlignment="1">
      <alignment horizontal="center"/>
    </xf>
    <xf numFmtId="0" fontId="1" fillId="2" borderId="28" xfId="0" applyFont="1" applyFill="1" applyBorder="1" applyAlignment="1">
      <alignment horizontal="center" vertical="center" wrapText="1"/>
    </xf>
    <xf numFmtId="0" fontId="0" fillId="0" borderId="12" xfId="0" applyBorder="1" applyAlignment="1">
      <alignment horizontal="center" vertical="center" wrapText="1"/>
    </xf>
    <xf numFmtId="0" fontId="0" fillId="3" borderId="12" xfId="1"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2" borderId="7" xfId="0" applyFill="1" applyBorder="1"/>
    <xf numFmtId="0" fontId="0" fillId="2" borderId="24" xfId="0" applyFill="1" applyBorder="1"/>
    <xf numFmtId="0" fontId="0" fillId="0" borderId="24" xfId="0" applyBorder="1" applyAlignment="1">
      <alignment horizontal="center" vertical="center"/>
    </xf>
    <xf numFmtId="0" fontId="0" fillId="2" borderId="16" xfId="0" applyFill="1" applyBorder="1"/>
    <xf numFmtId="0" fontId="0" fillId="0" borderId="21" xfId="0" applyBorder="1"/>
    <xf numFmtId="0" fontId="0" fillId="0" borderId="23" xfId="0" applyBorder="1"/>
    <xf numFmtId="0" fontId="0" fillId="0" borderId="5" xfId="0" applyBorder="1" applyAlignment="1">
      <alignment horizontal="center" vertical="center" wrapText="1"/>
    </xf>
    <xf numFmtId="0" fontId="0" fillId="0" borderId="25" xfId="0" applyBorder="1"/>
    <xf numFmtId="0" fontId="0" fillId="3" borderId="25" xfId="0" applyFill="1"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4" xfId="0" applyBorder="1" applyAlignment="1">
      <alignment horizontal="center" vertical="center" wrapText="1"/>
    </xf>
    <xf numFmtId="0" fontId="1" fillId="2" borderId="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2" fillId="2" borderId="1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0" fillId="0" borderId="1" xfId="0" applyBorder="1" applyAlignment="1">
      <alignment horizontal="center"/>
    </xf>
  </cellXfs>
  <cellStyles count="2">
    <cellStyle name="Milliers" xfId="1" builtinId="3"/>
    <cellStyle name="Normal" xfId="0" builtinId="0"/>
  </cellStyles>
  <dxfs count="6">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color theme="0"/>
      </font>
      <border>
        <left/>
        <right/>
        <top/>
        <bottom/>
      </border>
    </dxf>
    <dxf>
      <font>
        <strike val="0"/>
        <color theme="0"/>
      </font>
      <border>
        <left/>
        <right/>
        <top/>
        <bottom/>
      </border>
    </dxf>
    <dxf>
      <font>
        <color theme="0"/>
      </font>
      <border>
        <left/>
        <right/>
        <top/>
        <bottom/>
      </border>
    </dxf>
    <dxf>
      <font>
        <color theme="0"/>
      </font>
      <fill>
        <patternFill patternType="none">
          <bgColor auto="1"/>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730250</xdr:colOff>
      <xdr:row>0</xdr:row>
      <xdr:rowOff>79375</xdr:rowOff>
    </xdr:from>
    <xdr:to>
      <xdr:col>3</xdr:col>
      <xdr:colOff>1971270</xdr:colOff>
      <xdr:row>5</xdr:row>
      <xdr:rowOff>48368</xdr:rowOff>
    </xdr:to>
    <xdr:pic>
      <xdr:nvPicPr>
        <xdr:cNvPr id="2" name="Image 1">
          <a:extLst>
            <a:ext uri="{FF2B5EF4-FFF2-40B4-BE49-F238E27FC236}">
              <a16:creationId xmlns:a16="http://schemas.microsoft.com/office/drawing/2014/main" id="{DF55D522-A099-4BDE-935F-9C0EEB8AF0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0" y="79375"/>
          <a:ext cx="2399895" cy="921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W375"/>
  <sheetViews>
    <sheetView tabSelected="1" zoomScale="60" zoomScaleNormal="60" workbookViewId="0">
      <selection activeCell="E10" sqref="E10"/>
    </sheetView>
  </sheetViews>
  <sheetFormatPr baseColWidth="10" defaultRowHeight="15" x14ac:dyDescent="0.25"/>
  <cols>
    <col min="1" max="1" width="42.140625" customWidth="1"/>
    <col min="2" max="2" width="113.140625" bestFit="1" customWidth="1"/>
    <col min="3" max="3" width="17.42578125" customWidth="1"/>
    <col min="4" max="4" width="31.7109375" customWidth="1"/>
    <col min="5" max="5" width="32.42578125" customWidth="1"/>
    <col min="6" max="6" width="29.5703125" style="57" bestFit="1" customWidth="1"/>
    <col min="7" max="7" width="26.42578125" customWidth="1"/>
    <col min="8" max="8" width="28.42578125" customWidth="1"/>
    <col min="15" max="15" width="61" customWidth="1"/>
    <col min="16" max="16" width="38.85546875" customWidth="1"/>
    <col min="17" max="17" width="42.42578125" customWidth="1"/>
    <col min="18" max="18" width="38.85546875" customWidth="1"/>
  </cols>
  <sheetData>
    <row r="1" spans="1:17" x14ac:dyDescent="0.25">
      <c r="A1" s="55" t="s">
        <v>251</v>
      </c>
      <c r="B1" s="56">
        <v>44743</v>
      </c>
    </row>
    <row r="2" spans="1:17" x14ac:dyDescent="0.25">
      <c r="A2" s="57"/>
      <c r="B2" s="57"/>
    </row>
    <row r="3" spans="1:17" x14ac:dyDescent="0.25">
      <c r="A3" s="55" t="s">
        <v>247</v>
      </c>
      <c r="B3" s="58"/>
    </row>
    <row r="4" spans="1:17" x14ac:dyDescent="0.25">
      <c r="A4" s="55" t="s">
        <v>248</v>
      </c>
      <c r="B4" s="58"/>
    </row>
    <row r="5" spans="1:17" x14ac:dyDescent="0.25">
      <c r="A5" s="55" t="s">
        <v>249</v>
      </c>
      <c r="B5" s="58"/>
    </row>
    <row r="6" spans="1:17" x14ac:dyDescent="0.25">
      <c r="A6" s="55" t="s">
        <v>250</v>
      </c>
      <c r="B6" s="58"/>
    </row>
    <row r="8" spans="1:17" ht="26.25" x14ac:dyDescent="0.4">
      <c r="A8" s="18" t="s">
        <v>123</v>
      </c>
      <c r="B8" s="19">
        <f>SUM(L16:L17,L31,L43,L45:L46,L49:L70,L72:L324,C327)</f>
        <v>0</v>
      </c>
    </row>
    <row r="9" spans="1:17" ht="26.25" x14ac:dyDescent="0.4">
      <c r="A9" s="20"/>
      <c r="B9" s="21"/>
    </row>
    <row r="10" spans="1:17" ht="26.25" x14ac:dyDescent="0.4">
      <c r="A10" s="24" t="s">
        <v>126</v>
      </c>
      <c r="B10" s="25" t="str">
        <f>IF(B8&lt;30,O10,P10)</f>
        <v>Avis favorable</v>
      </c>
      <c r="C10" t="s">
        <v>131</v>
      </c>
      <c r="O10" s="22" t="s">
        <v>127</v>
      </c>
      <c r="P10" s="23" t="s">
        <v>128</v>
      </c>
    </row>
    <row r="12" spans="1:17" x14ac:dyDescent="0.25">
      <c r="A12" s="33" t="s">
        <v>125</v>
      </c>
      <c r="B12" s="33" t="s">
        <v>124</v>
      </c>
    </row>
    <row r="14" spans="1:17" ht="15.75" thickBot="1" x14ac:dyDescent="0.3"/>
    <row r="15" spans="1:17" ht="45.75" thickBot="1" x14ac:dyDescent="0.3">
      <c r="A15" s="80" t="s">
        <v>0</v>
      </c>
      <c r="B15" s="81"/>
      <c r="C15" s="81"/>
      <c r="D15" s="82"/>
      <c r="E15" s="3" t="s">
        <v>1</v>
      </c>
      <c r="F15" s="5" t="s">
        <v>2</v>
      </c>
      <c r="G15" s="1" t="s">
        <v>3</v>
      </c>
      <c r="H15" s="26" t="s">
        <v>132</v>
      </c>
      <c r="J15" s="4" t="s">
        <v>11</v>
      </c>
      <c r="K15" s="4" t="s">
        <v>12</v>
      </c>
      <c r="L15" s="7" t="s">
        <v>13</v>
      </c>
      <c r="O15" s="5" t="s">
        <v>14</v>
      </c>
      <c r="P15" s="6" t="s">
        <v>15</v>
      </c>
      <c r="Q15" s="6" t="s">
        <v>16</v>
      </c>
    </row>
    <row r="16" spans="1:17" ht="30" x14ac:dyDescent="0.25">
      <c r="A16" s="34" t="s">
        <v>258</v>
      </c>
      <c r="B16" s="2"/>
      <c r="C16" s="13"/>
      <c r="D16" s="14"/>
      <c r="E16" s="12" t="s">
        <v>143</v>
      </c>
      <c r="J16" s="34">
        <f>IF(E16=Q16,1,IF(E16=P16,0.5,0))</f>
        <v>0</v>
      </c>
      <c r="K16" s="8">
        <v>10</v>
      </c>
      <c r="L16" s="35">
        <f>J16*K16</f>
        <v>0</v>
      </c>
      <c r="O16" s="2" t="s">
        <v>143</v>
      </c>
      <c r="P16" s="2" t="s">
        <v>225</v>
      </c>
      <c r="Q16" s="2" t="s">
        <v>226</v>
      </c>
    </row>
    <row r="17" spans="1:17" ht="30" x14ac:dyDescent="0.25">
      <c r="A17" s="71" t="s">
        <v>86</v>
      </c>
      <c r="B17" s="2"/>
      <c r="C17" s="13"/>
      <c r="D17" s="14"/>
      <c r="E17" s="12" t="s">
        <v>149</v>
      </c>
      <c r="J17" s="34">
        <f>IF(E17=Q17,1,IF(E17=P17,0.5,0))</f>
        <v>0</v>
      </c>
      <c r="K17" s="8">
        <v>10</v>
      </c>
      <c r="L17" s="35">
        <f>J17*K17</f>
        <v>0</v>
      </c>
      <c r="O17" s="2" t="s">
        <v>149</v>
      </c>
      <c r="P17" s="2" t="s">
        <v>151</v>
      </c>
      <c r="Q17" s="2" t="s">
        <v>150</v>
      </c>
    </row>
    <row r="18" spans="1:17" ht="15.75" thickBot="1" x14ac:dyDescent="0.3">
      <c r="B18" s="36"/>
      <c r="C18" s="37"/>
      <c r="D18" s="38"/>
    </row>
    <row r="19" spans="1:17" ht="45" customHeight="1" thickBot="1" x14ac:dyDescent="0.3">
      <c r="A19" s="83" t="s">
        <v>5</v>
      </c>
      <c r="B19" s="83"/>
      <c r="C19" s="83"/>
      <c r="D19" s="83"/>
      <c r="E19" s="3" t="s">
        <v>1</v>
      </c>
      <c r="F19" s="5" t="s">
        <v>2</v>
      </c>
      <c r="G19" s="1" t="s">
        <v>3</v>
      </c>
      <c r="H19" s="26" t="s">
        <v>132</v>
      </c>
      <c r="J19" s="4" t="s">
        <v>11</v>
      </c>
      <c r="K19" s="4" t="s">
        <v>12</v>
      </c>
      <c r="L19" s="7" t="s">
        <v>13</v>
      </c>
      <c r="O19" s="5" t="s">
        <v>14</v>
      </c>
      <c r="P19" s="6" t="s">
        <v>15</v>
      </c>
      <c r="Q19" s="6" t="s">
        <v>16</v>
      </c>
    </row>
    <row r="20" spans="1:17" ht="45" customHeight="1" x14ac:dyDescent="0.25">
      <c r="A20" s="84" t="s">
        <v>134</v>
      </c>
      <c r="B20" s="84"/>
      <c r="C20" s="27"/>
      <c r="D20" s="27"/>
      <c r="E20" s="50"/>
      <c r="F20" s="27"/>
      <c r="G20" s="27"/>
      <c r="H20" s="27"/>
      <c r="J20" s="29"/>
      <c r="K20" s="29"/>
      <c r="L20" s="29"/>
      <c r="O20" s="28"/>
      <c r="P20" s="29"/>
      <c r="Q20" s="29"/>
    </row>
    <row r="21" spans="1:17" ht="30" x14ac:dyDescent="0.25">
      <c r="A21" s="74" t="s">
        <v>6</v>
      </c>
      <c r="B21" s="74"/>
      <c r="E21" s="2" t="s">
        <v>143</v>
      </c>
      <c r="J21" s="34">
        <f>IF(E21=Q21,1,IF(E21=P21,0.5,0))</f>
        <v>0</v>
      </c>
      <c r="K21" s="8">
        <v>1</v>
      </c>
      <c r="L21" s="35">
        <f>J21*K21</f>
        <v>0</v>
      </c>
      <c r="O21" s="2" t="s">
        <v>143</v>
      </c>
      <c r="P21" s="2" t="s">
        <v>229</v>
      </c>
      <c r="Q21" s="2" t="s">
        <v>152</v>
      </c>
    </row>
    <row r="22" spans="1:17" ht="30" x14ac:dyDescent="0.25">
      <c r="A22" s="74" t="s">
        <v>85</v>
      </c>
      <c r="B22" s="74"/>
      <c r="E22" s="2" t="s">
        <v>143</v>
      </c>
      <c r="J22" s="34">
        <f>IF(E22=Q22,1,IF(E22=P22,1,0))</f>
        <v>0</v>
      </c>
      <c r="K22" s="8">
        <v>1</v>
      </c>
      <c r="L22" s="35">
        <f>J22*K22</f>
        <v>0</v>
      </c>
      <c r="O22" s="2" t="s">
        <v>143</v>
      </c>
      <c r="P22" s="2" t="s">
        <v>154</v>
      </c>
      <c r="Q22" s="2" t="s">
        <v>153</v>
      </c>
    </row>
    <row r="23" spans="1:17" ht="60" x14ac:dyDescent="0.25">
      <c r="A23" s="74" t="s">
        <v>7</v>
      </c>
      <c r="B23" s="74"/>
      <c r="E23" s="2" t="s">
        <v>143</v>
      </c>
      <c r="J23" s="34">
        <f>IF(E23=P23,1,0)</f>
        <v>0</v>
      </c>
      <c r="K23" s="8">
        <v>1</v>
      </c>
      <c r="L23" s="35">
        <f>J23*K23</f>
        <v>0</v>
      </c>
      <c r="O23" s="2" t="s">
        <v>143</v>
      </c>
      <c r="P23" s="2" t="s">
        <v>155</v>
      </c>
    </row>
    <row r="24" spans="1:17" ht="45" x14ac:dyDescent="0.25">
      <c r="A24" s="74" t="s">
        <v>84</v>
      </c>
      <c r="B24" s="74"/>
      <c r="E24" s="2" t="s">
        <v>143</v>
      </c>
      <c r="J24" s="34">
        <f>IF(E24=P24,1,0)</f>
        <v>0</v>
      </c>
      <c r="K24" s="8">
        <v>1</v>
      </c>
      <c r="L24" s="35">
        <f>J24*K24</f>
        <v>0</v>
      </c>
      <c r="O24" s="2" t="s">
        <v>143</v>
      </c>
      <c r="P24" s="2" t="s">
        <v>156</v>
      </c>
    </row>
    <row r="25" spans="1:17" x14ac:dyDescent="0.25">
      <c r="A25" s="17"/>
      <c r="B25" s="17"/>
      <c r="E25" s="16"/>
      <c r="J25" s="16"/>
      <c r="K25" s="15"/>
      <c r="L25" s="16"/>
      <c r="O25" s="40"/>
      <c r="P25" s="40"/>
    </row>
    <row r="26" spans="1:17" ht="30" x14ac:dyDescent="0.25">
      <c r="A26" s="74" t="s">
        <v>230</v>
      </c>
      <c r="B26" s="74"/>
      <c r="E26" s="2" t="s">
        <v>143</v>
      </c>
      <c r="J26" s="34">
        <f t="shared" ref="J26:J30" si="0">IF(E26=P26,1,0)</f>
        <v>0</v>
      </c>
      <c r="K26" s="8">
        <v>1</v>
      </c>
      <c r="L26" s="35">
        <f t="shared" ref="L26:L30" si="1">J26*K26</f>
        <v>0</v>
      </c>
      <c r="O26" s="2" t="s">
        <v>143</v>
      </c>
      <c r="P26" s="40" t="s">
        <v>235</v>
      </c>
    </row>
    <row r="27" spans="1:17" ht="45" x14ac:dyDescent="0.25">
      <c r="A27" s="74" t="s">
        <v>231</v>
      </c>
      <c r="B27" s="74"/>
      <c r="E27" s="2" t="s">
        <v>143</v>
      </c>
      <c r="J27" s="34">
        <f t="shared" si="0"/>
        <v>0</v>
      </c>
      <c r="K27" s="8">
        <v>0.5</v>
      </c>
      <c r="L27" s="35">
        <f t="shared" si="1"/>
        <v>0</v>
      </c>
      <c r="O27" s="2" t="s">
        <v>143</v>
      </c>
      <c r="P27" s="40" t="s">
        <v>236</v>
      </c>
    </row>
    <row r="28" spans="1:17" ht="60" x14ac:dyDescent="0.25">
      <c r="A28" s="74" t="s">
        <v>232</v>
      </c>
      <c r="B28" s="74"/>
      <c r="E28" s="2" t="s">
        <v>143</v>
      </c>
      <c r="J28" s="34">
        <f t="shared" si="0"/>
        <v>0</v>
      </c>
      <c r="K28" s="8">
        <v>0.5</v>
      </c>
      <c r="L28" s="35">
        <f t="shared" si="1"/>
        <v>0</v>
      </c>
      <c r="O28" s="2" t="s">
        <v>143</v>
      </c>
      <c r="P28" s="40" t="s">
        <v>238</v>
      </c>
    </row>
    <row r="29" spans="1:17" ht="45" x14ac:dyDescent="0.25">
      <c r="A29" s="74" t="s">
        <v>233</v>
      </c>
      <c r="B29" s="74"/>
      <c r="E29" s="2" t="s">
        <v>143</v>
      </c>
      <c r="J29" s="34">
        <f t="shared" si="0"/>
        <v>0</v>
      </c>
      <c r="K29" s="8">
        <v>1</v>
      </c>
      <c r="L29" s="35">
        <f t="shared" si="1"/>
        <v>0</v>
      </c>
      <c r="O29" s="2" t="s">
        <v>143</v>
      </c>
      <c r="P29" s="40" t="s">
        <v>237</v>
      </c>
    </row>
    <row r="30" spans="1:17" ht="45" x14ac:dyDescent="0.25">
      <c r="A30" s="74" t="s">
        <v>234</v>
      </c>
      <c r="B30" s="74"/>
      <c r="E30" s="2" t="s">
        <v>143</v>
      </c>
      <c r="J30" s="34">
        <f t="shared" si="0"/>
        <v>0</v>
      </c>
      <c r="K30" s="8">
        <v>1</v>
      </c>
      <c r="L30" s="35">
        <f t="shared" si="1"/>
        <v>0</v>
      </c>
      <c r="O30" s="2" t="s">
        <v>143</v>
      </c>
      <c r="P30" s="40" t="s">
        <v>239</v>
      </c>
    </row>
    <row r="31" spans="1:17" ht="15.75" thickBot="1" x14ac:dyDescent="0.3">
      <c r="A31" s="17"/>
      <c r="L31" s="51">
        <f>IF(A20="Méthode simplifiée",SUM(L21:L24),SUM(L26:L30))</f>
        <v>0</v>
      </c>
      <c r="O31" s="39"/>
      <c r="P31" s="40"/>
      <c r="Q31" s="40"/>
    </row>
    <row r="32" spans="1:17" ht="45" customHeight="1" thickBot="1" x14ac:dyDescent="0.3">
      <c r="A32" s="83" t="s">
        <v>8</v>
      </c>
      <c r="B32" s="83"/>
      <c r="C32" s="83"/>
      <c r="D32" s="83"/>
      <c r="E32" s="3" t="s">
        <v>1</v>
      </c>
      <c r="F32" s="5" t="s">
        <v>2</v>
      </c>
      <c r="G32" s="1" t="s">
        <v>3</v>
      </c>
      <c r="H32" s="26" t="s">
        <v>132</v>
      </c>
      <c r="J32" s="4" t="s">
        <v>11</v>
      </c>
      <c r="K32" s="4" t="s">
        <v>12</v>
      </c>
      <c r="L32" s="7" t="s">
        <v>13</v>
      </c>
      <c r="O32" s="5" t="s">
        <v>14</v>
      </c>
      <c r="P32" s="6" t="s">
        <v>15</v>
      </c>
      <c r="Q32" s="6" t="s">
        <v>16</v>
      </c>
    </row>
    <row r="33" spans="1:23" ht="45" customHeight="1" x14ac:dyDescent="0.25">
      <c r="A33" s="84" t="s">
        <v>134</v>
      </c>
      <c r="B33" s="84"/>
      <c r="C33" s="27"/>
      <c r="D33" s="27"/>
      <c r="E33" s="50"/>
      <c r="F33" s="27"/>
      <c r="G33" s="27"/>
      <c r="H33" s="27"/>
      <c r="J33" s="29"/>
      <c r="K33" s="29"/>
      <c r="L33" s="29"/>
      <c r="O33" s="28"/>
      <c r="P33" s="29"/>
      <c r="Q33" s="29"/>
    </row>
    <row r="34" spans="1:23" ht="30" x14ac:dyDescent="0.25">
      <c r="A34" s="74" t="s">
        <v>133</v>
      </c>
      <c r="B34" s="74"/>
      <c r="E34" s="2" t="s">
        <v>143</v>
      </c>
      <c r="J34" s="34">
        <f>IF(E34=Q34,1,IF(E34=P34,0.5,0))</f>
        <v>0</v>
      </c>
      <c r="K34" s="8">
        <v>4</v>
      </c>
      <c r="L34" s="35">
        <f>J34*K34</f>
        <v>0</v>
      </c>
      <c r="O34" s="2" t="s">
        <v>143</v>
      </c>
      <c r="P34" s="2" t="s">
        <v>241</v>
      </c>
      <c r="Q34" s="2" t="s">
        <v>240</v>
      </c>
    </row>
    <row r="35" spans="1:23" ht="30" x14ac:dyDescent="0.25">
      <c r="A35" s="74" t="s">
        <v>83</v>
      </c>
      <c r="B35" s="74"/>
      <c r="E35" s="2" t="s">
        <v>143</v>
      </c>
      <c r="J35" s="34">
        <f>IF(E35=Q35,1,IF(E35=P35,0.5,0))</f>
        <v>0</v>
      </c>
      <c r="K35" s="8">
        <v>1</v>
      </c>
      <c r="L35" s="35">
        <f>J35*K35</f>
        <v>0</v>
      </c>
      <c r="O35" s="2" t="s">
        <v>143</v>
      </c>
      <c r="P35" s="2" t="s">
        <v>243</v>
      </c>
      <c r="Q35" s="2" t="s">
        <v>242</v>
      </c>
    </row>
    <row r="36" spans="1:23" x14ac:dyDescent="0.25">
      <c r="A36" s="17"/>
      <c r="B36" s="17"/>
      <c r="E36" s="16"/>
      <c r="J36" s="16"/>
      <c r="K36" s="15"/>
      <c r="L36" s="16"/>
      <c r="O36" s="16"/>
      <c r="P36" s="16"/>
      <c r="Q36" s="16"/>
    </row>
    <row r="37" spans="1:23" ht="30" x14ac:dyDescent="0.25">
      <c r="A37" s="74" t="s">
        <v>133</v>
      </c>
      <c r="B37" s="74"/>
      <c r="E37" s="2" t="s">
        <v>143</v>
      </c>
      <c r="J37" s="34">
        <f t="shared" ref="J37:J42" si="2">IF(E37=Q37,1,IF(E37=P37,0.5,0))</f>
        <v>0</v>
      </c>
      <c r="K37" s="8">
        <v>2</v>
      </c>
      <c r="L37" s="35">
        <f>J37*K37</f>
        <v>0</v>
      </c>
      <c r="O37" s="2" t="s">
        <v>143</v>
      </c>
      <c r="P37" s="2" t="s">
        <v>241</v>
      </c>
      <c r="Q37" s="2" t="s">
        <v>240</v>
      </c>
    </row>
    <row r="38" spans="1:23" ht="30" x14ac:dyDescent="0.25">
      <c r="A38" s="74" t="s">
        <v>83</v>
      </c>
      <c r="B38" s="74"/>
      <c r="E38" s="2" t="s">
        <v>143</v>
      </c>
      <c r="J38" s="34">
        <f t="shared" si="2"/>
        <v>0</v>
      </c>
      <c r="K38" s="8">
        <v>0.5</v>
      </c>
      <c r="L38" s="35">
        <f>J38*K38</f>
        <v>0</v>
      </c>
      <c r="O38" s="2" t="s">
        <v>143</v>
      </c>
      <c r="P38" s="2" t="s">
        <v>241</v>
      </c>
      <c r="Q38" s="2" t="s">
        <v>240</v>
      </c>
    </row>
    <row r="39" spans="1:23" ht="30" x14ac:dyDescent="0.25">
      <c r="A39" s="74" t="s">
        <v>136</v>
      </c>
      <c r="B39" s="74"/>
      <c r="E39" s="2" t="s">
        <v>143</v>
      </c>
      <c r="J39" s="34">
        <f t="shared" si="2"/>
        <v>0</v>
      </c>
      <c r="K39" s="8">
        <v>0.5</v>
      </c>
      <c r="L39" s="35">
        <f>J39*K39</f>
        <v>0</v>
      </c>
      <c r="O39" s="2" t="s">
        <v>143</v>
      </c>
      <c r="P39" s="2" t="s">
        <v>145</v>
      </c>
      <c r="Q39" s="2" t="s">
        <v>144</v>
      </c>
    </row>
    <row r="40" spans="1:23" ht="30" x14ac:dyDescent="0.25">
      <c r="A40" s="74" t="s">
        <v>137</v>
      </c>
      <c r="B40" s="74"/>
      <c r="E40" s="2" t="s">
        <v>143</v>
      </c>
      <c r="J40" s="34">
        <f t="shared" si="2"/>
        <v>0</v>
      </c>
      <c r="K40" s="8">
        <v>1</v>
      </c>
      <c r="L40" s="35">
        <f t="shared" ref="L40:L42" si="3">J40*K40</f>
        <v>0</v>
      </c>
      <c r="O40" s="2" t="s">
        <v>143</v>
      </c>
      <c r="P40" s="2" t="s">
        <v>146</v>
      </c>
      <c r="Q40" s="2" t="s">
        <v>140</v>
      </c>
    </row>
    <row r="41" spans="1:23" ht="30" x14ac:dyDescent="0.25">
      <c r="A41" s="74" t="s">
        <v>138</v>
      </c>
      <c r="B41" s="74"/>
      <c r="E41" s="2" t="s">
        <v>143</v>
      </c>
      <c r="J41" s="34">
        <f t="shared" si="2"/>
        <v>0</v>
      </c>
      <c r="K41" s="8">
        <v>0.5</v>
      </c>
      <c r="L41" s="35">
        <f t="shared" si="3"/>
        <v>0</v>
      </c>
      <c r="O41" s="2" t="s">
        <v>143</v>
      </c>
      <c r="P41" s="2" t="s">
        <v>141</v>
      </c>
      <c r="Q41" s="2" t="s">
        <v>142</v>
      </c>
    </row>
    <row r="42" spans="1:23" ht="30" x14ac:dyDescent="0.25">
      <c r="A42" s="87" t="s">
        <v>139</v>
      </c>
      <c r="B42" s="87"/>
      <c r="E42" s="2" t="s">
        <v>143</v>
      </c>
      <c r="J42" s="34">
        <f t="shared" si="2"/>
        <v>0</v>
      </c>
      <c r="K42" s="8">
        <v>0.5</v>
      </c>
      <c r="L42" s="52">
        <f t="shared" si="3"/>
        <v>0</v>
      </c>
      <c r="O42" s="2" t="s">
        <v>143</v>
      </c>
      <c r="P42" s="2" t="s">
        <v>148</v>
      </c>
      <c r="Q42" s="2" t="s">
        <v>147</v>
      </c>
      <c r="W42" t="s">
        <v>253</v>
      </c>
    </row>
    <row r="43" spans="1:23" ht="15.75" thickBot="1" x14ac:dyDescent="0.3">
      <c r="L43" s="51">
        <f>IF(A33="Méthode simplifiée",SUM(L34:L35),SUM(L37:L42))</f>
        <v>0</v>
      </c>
      <c r="O43" s="16"/>
      <c r="P43" s="16"/>
      <c r="Q43" s="16"/>
      <c r="W43" t="s">
        <v>254</v>
      </c>
    </row>
    <row r="44" spans="1:23" ht="45" customHeight="1" thickBot="1" x14ac:dyDescent="0.3">
      <c r="A44" s="83" t="s">
        <v>9</v>
      </c>
      <c r="B44" s="83"/>
      <c r="C44" s="83"/>
      <c r="D44" s="83"/>
      <c r="E44" s="3" t="s">
        <v>1</v>
      </c>
      <c r="F44" s="5" t="s">
        <v>2</v>
      </c>
      <c r="G44" s="1" t="s">
        <v>3</v>
      </c>
      <c r="H44" s="26" t="s">
        <v>132</v>
      </c>
      <c r="J44" s="4" t="s">
        <v>11</v>
      </c>
      <c r="K44" s="4" t="s">
        <v>12</v>
      </c>
      <c r="L44" s="7" t="s">
        <v>13</v>
      </c>
    </row>
    <row r="45" spans="1:23" ht="30" x14ac:dyDescent="0.25">
      <c r="A45" s="75" t="s">
        <v>122</v>
      </c>
      <c r="B45" s="75"/>
      <c r="E45" s="2" t="s">
        <v>143</v>
      </c>
      <c r="J45" s="34">
        <f>IF(E45=P45,1,0)</f>
        <v>0</v>
      </c>
      <c r="K45" s="8">
        <v>5</v>
      </c>
      <c r="L45" s="35">
        <f>J45*K45</f>
        <v>0</v>
      </c>
      <c r="O45" s="2" t="s">
        <v>143</v>
      </c>
      <c r="P45" s="9" t="s">
        <v>157</v>
      </c>
      <c r="Q45" s="2"/>
    </row>
    <row r="46" spans="1:23" ht="45" x14ac:dyDescent="0.25">
      <c r="A46" s="75" t="s">
        <v>227</v>
      </c>
      <c r="B46" s="75"/>
      <c r="E46" s="2" t="s">
        <v>143</v>
      </c>
      <c r="J46" s="34">
        <f>IF(E46=P46,1,0)</f>
        <v>0</v>
      </c>
      <c r="K46" s="8">
        <v>5</v>
      </c>
      <c r="L46" s="35">
        <f>J46*K46</f>
        <v>0</v>
      </c>
      <c r="O46" s="2" t="s">
        <v>143</v>
      </c>
      <c r="P46" s="30" t="s">
        <v>244</v>
      </c>
      <c r="Q46" s="16"/>
    </row>
    <row r="47" spans="1:23" ht="15.75" thickBot="1" x14ac:dyDescent="0.3">
      <c r="O47">
        <v>0</v>
      </c>
      <c r="P47">
        <v>0.2</v>
      </c>
      <c r="Q47">
        <v>0.5</v>
      </c>
      <c r="R47">
        <v>1</v>
      </c>
    </row>
    <row r="48" spans="1:23" ht="45" customHeight="1" thickBot="1" x14ac:dyDescent="0.3">
      <c r="A48" s="77" t="s">
        <v>10</v>
      </c>
      <c r="B48" s="77"/>
      <c r="C48" s="77"/>
      <c r="D48" s="59" t="s">
        <v>252</v>
      </c>
      <c r="E48" s="3" t="s">
        <v>1</v>
      </c>
      <c r="F48" s="5" t="s">
        <v>2</v>
      </c>
      <c r="G48" s="1" t="s">
        <v>3</v>
      </c>
      <c r="H48" s="26" t="s">
        <v>132</v>
      </c>
      <c r="J48" s="4" t="s">
        <v>11</v>
      </c>
      <c r="K48" s="4" t="s">
        <v>12</v>
      </c>
      <c r="L48" s="7" t="s">
        <v>13</v>
      </c>
      <c r="O48" s="5" t="s">
        <v>14</v>
      </c>
      <c r="P48" s="6" t="s">
        <v>15</v>
      </c>
      <c r="Q48" s="6" t="s">
        <v>16</v>
      </c>
    </row>
    <row r="49" spans="1:18" ht="57.75" customHeight="1" x14ac:dyDescent="0.25">
      <c r="A49" s="74" t="s">
        <v>260</v>
      </c>
      <c r="B49" s="72" t="s">
        <v>259</v>
      </c>
      <c r="C49" s="60" t="s">
        <v>87</v>
      </c>
      <c r="D49" s="72" t="s">
        <v>254</v>
      </c>
      <c r="E49" s="12" t="s">
        <v>143</v>
      </c>
      <c r="I49" s="34"/>
      <c r="J49" s="34">
        <f>IFERROR(HLOOKUP(E49,Feuil2!$D$2:$G$3,2,FALSE),HLOOKUP(E49,Feuil2!$I$2:$K$3,2,FALSE))</f>
        <v>0</v>
      </c>
      <c r="K49" s="8">
        <f>IF(D49="Elément de premier ordre",5,1)</f>
        <v>1</v>
      </c>
      <c r="L49" s="35">
        <f t="shared" ref="L49:L70" si="4">J49*K49</f>
        <v>0</v>
      </c>
      <c r="O49" s="2"/>
      <c r="Q49" s="9"/>
      <c r="R49" s="2"/>
    </row>
    <row r="50" spans="1:18" ht="57.75" customHeight="1" x14ac:dyDescent="0.25">
      <c r="A50" s="74"/>
      <c r="B50" s="73"/>
      <c r="C50" s="60" t="s">
        <v>88</v>
      </c>
      <c r="D50" s="73"/>
      <c r="E50" s="12" t="s">
        <v>158</v>
      </c>
      <c r="J50" s="34">
        <f>IFERROR(HLOOKUP(E50,Feuil2!$D$2:$G$3,2,FALSE),HLOOKUP(E50,Feuil2!$I$2:$K$3,2,FALSE))</f>
        <v>0</v>
      </c>
      <c r="K50" s="8">
        <f>IF(D49="Elément de premier ordre",5,2)</f>
        <v>2</v>
      </c>
      <c r="L50" s="35">
        <f t="shared" si="4"/>
        <v>0</v>
      </c>
      <c r="O50" s="2"/>
      <c r="P50" s="41"/>
      <c r="Q50" s="9"/>
      <c r="R50" s="2"/>
    </row>
    <row r="51" spans="1:18" ht="60" customHeight="1" x14ac:dyDescent="0.25">
      <c r="A51" s="74"/>
      <c r="B51" s="72" t="s">
        <v>261</v>
      </c>
      <c r="C51" s="60" t="s">
        <v>87</v>
      </c>
      <c r="D51" s="72" t="s">
        <v>254</v>
      </c>
      <c r="E51" s="12" t="s">
        <v>143</v>
      </c>
      <c r="J51" s="34">
        <f>IFERROR(HLOOKUP(E51,Feuil2!$D$2:$G$3,2,FALSE),HLOOKUP(E51,Feuil2!$I$2:$K$3,2,FALSE))</f>
        <v>0</v>
      </c>
      <c r="K51" s="8">
        <f>IF(D51="Elément de premier ordre",5,2)</f>
        <v>2</v>
      </c>
      <c r="L51" s="35">
        <f t="shared" si="4"/>
        <v>0</v>
      </c>
      <c r="O51" s="2"/>
      <c r="P51" s="9"/>
      <c r="Q51" s="2"/>
    </row>
    <row r="52" spans="1:18" ht="60" customHeight="1" x14ac:dyDescent="0.25">
      <c r="A52" s="74"/>
      <c r="B52" s="73"/>
      <c r="C52" s="60" t="s">
        <v>88</v>
      </c>
      <c r="D52" s="73"/>
      <c r="E52" s="12" t="s">
        <v>158</v>
      </c>
      <c r="J52" s="34">
        <f>IFERROR(HLOOKUP(E52,Feuil2!$D$2:$G$3,2,FALSE),HLOOKUP(E52,Feuil2!$I$2:$K$3,2,FALSE))</f>
        <v>0</v>
      </c>
      <c r="K52" s="8">
        <f t="shared" ref="K52:K105" si="5">IF(D51="Elément de premier ordre",5,2)</f>
        <v>2</v>
      </c>
      <c r="L52" s="35">
        <f t="shared" si="4"/>
        <v>0</v>
      </c>
      <c r="O52" s="2"/>
      <c r="P52" s="9"/>
      <c r="Q52" s="2"/>
    </row>
    <row r="53" spans="1:18" ht="52.5" customHeight="1" x14ac:dyDescent="0.25">
      <c r="A53" s="74"/>
      <c r="B53" s="72" t="s">
        <v>262</v>
      </c>
      <c r="C53" s="60" t="s">
        <v>87</v>
      </c>
      <c r="D53" s="72" t="s">
        <v>254</v>
      </c>
      <c r="E53" s="12" t="s">
        <v>143</v>
      </c>
      <c r="J53" s="34">
        <f>IFERROR(HLOOKUP(E53,Feuil2!$D$2:$G$3,2,FALSE),HLOOKUP(E53,Feuil2!$I$2:$K$3,2,FALSE))</f>
        <v>0</v>
      </c>
      <c r="K53" s="8">
        <f>IF(D53="Elément de premier ordre",5,2)</f>
        <v>2</v>
      </c>
      <c r="L53" s="35">
        <f t="shared" si="4"/>
        <v>0</v>
      </c>
      <c r="O53" s="2"/>
      <c r="P53" s="9"/>
      <c r="Q53" s="2"/>
    </row>
    <row r="54" spans="1:18" ht="32.25" customHeight="1" x14ac:dyDescent="0.25">
      <c r="A54" s="74"/>
      <c r="B54" s="73"/>
      <c r="C54" s="60" t="s">
        <v>88</v>
      </c>
      <c r="D54" s="73"/>
      <c r="E54" s="12" t="s">
        <v>158</v>
      </c>
      <c r="J54" s="34">
        <f>IFERROR(HLOOKUP(E54,Feuil2!$D$2:$G$3,2,FALSE),HLOOKUP(E54,Feuil2!$I$2:$K$3,2,FALSE))</f>
        <v>0</v>
      </c>
      <c r="K54" s="8">
        <f t="shared" si="5"/>
        <v>2</v>
      </c>
      <c r="L54" s="35">
        <f t="shared" si="4"/>
        <v>0</v>
      </c>
      <c r="O54" s="2"/>
      <c r="P54" s="9"/>
      <c r="Q54" s="2"/>
    </row>
    <row r="55" spans="1:18" ht="58.5" customHeight="1" x14ac:dyDescent="0.25">
      <c r="A55" s="74"/>
      <c r="B55" s="72" t="s">
        <v>263</v>
      </c>
      <c r="C55" s="60" t="s">
        <v>87</v>
      </c>
      <c r="D55" s="72" t="s">
        <v>254</v>
      </c>
      <c r="E55" s="12" t="s">
        <v>143</v>
      </c>
      <c r="J55" s="34">
        <f>IFERROR(HLOOKUP(E55,Feuil2!$D$2:$G$3,2,FALSE),HLOOKUP(E55,Feuil2!$I$2:$K$3,2,FALSE))</f>
        <v>0</v>
      </c>
      <c r="K55" s="8">
        <f>IF(D55="Elément de premier ordre",5,2)</f>
        <v>2</v>
      </c>
      <c r="L55" s="35">
        <f t="shared" si="4"/>
        <v>0</v>
      </c>
      <c r="O55" s="2"/>
      <c r="P55" s="9"/>
      <c r="Q55" s="2"/>
    </row>
    <row r="56" spans="1:18" ht="50.25" customHeight="1" x14ac:dyDescent="0.25">
      <c r="A56" s="74"/>
      <c r="B56" s="73"/>
      <c r="C56" s="60" t="s">
        <v>88</v>
      </c>
      <c r="D56" s="73"/>
      <c r="E56" s="12" t="s">
        <v>158</v>
      </c>
      <c r="J56" s="34">
        <f>IFERROR(HLOOKUP(E56,Feuil2!$D$2:$G$3,2,FALSE),HLOOKUP(E56,Feuil2!$I$2:$K$3,2,FALSE))</f>
        <v>0</v>
      </c>
      <c r="K56" s="8">
        <f t="shared" si="5"/>
        <v>2</v>
      </c>
      <c r="L56" s="35">
        <f t="shared" si="4"/>
        <v>0</v>
      </c>
      <c r="O56" s="2"/>
      <c r="P56" s="9"/>
      <c r="Q56" s="2"/>
    </row>
    <row r="57" spans="1:18" ht="45.75" customHeight="1" x14ac:dyDescent="0.25">
      <c r="A57" s="74"/>
      <c r="B57" s="72" t="s">
        <v>264</v>
      </c>
      <c r="C57" s="60" t="s">
        <v>87</v>
      </c>
      <c r="D57" s="72" t="s">
        <v>254</v>
      </c>
      <c r="E57" s="12" t="s">
        <v>143</v>
      </c>
      <c r="J57" s="34">
        <f>IFERROR(HLOOKUP(E57,Feuil2!$D$2:$G$3,2,FALSE),HLOOKUP(E57,Feuil2!$I$2:$K$3,2,FALSE))</f>
        <v>0</v>
      </c>
      <c r="K57" s="8">
        <f>IF(D57="Elément de premier ordre",5,2)</f>
        <v>2</v>
      </c>
      <c r="L57" s="35">
        <f t="shared" si="4"/>
        <v>0</v>
      </c>
      <c r="O57" s="2"/>
      <c r="P57" s="9"/>
      <c r="Q57" s="2"/>
    </row>
    <row r="58" spans="1:18" ht="45.75" customHeight="1" x14ac:dyDescent="0.25">
      <c r="A58" s="74"/>
      <c r="B58" s="73"/>
      <c r="C58" s="60" t="s">
        <v>88</v>
      </c>
      <c r="D58" s="73"/>
      <c r="E58" s="12" t="s">
        <v>158</v>
      </c>
      <c r="J58" s="34">
        <f>IFERROR(HLOOKUP(E58,Feuil2!$D$2:$G$3,2,FALSE),HLOOKUP(E58,Feuil2!$I$2:$K$3,2,FALSE))</f>
        <v>0</v>
      </c>
      <c r="K58" s="8">
        <f t="shared" si="5"/>
        <v>2</v>
      </c>
      <c r="L58" s="35">
        <f t="shared" si="4"/>
        <v>0</v>
      </c>
      <c r="O58" s="2"/>
      <c r="P58" s="9"/>
      <c r="Q58" s="2"/>
    </row>
    <row r="59" spans="1:18" ht="35.25" customHeight="1" x14ac:dyDescent="0.25">
      <c r="A59" s="74"/>
      <c r="B59" s="72" t="s">
        <v>17</v>
      </c>
      <c r="C59" s="60" t="s">
        <v>87</v>
      </c>
      <c r="D59" s="72" t="s">
        <v>254</v>
      </c>
      <c r="E59" s="12" t="s">
        <v>143</v>
      </c>
      <c r="J59" s="34">
        <f>IFERROR(HLOOKUP(E59,Feuil2!$D$2:$G$3,2,FALSE),HLOOKUP(E59,Feuil2!$I$2:$K$3,2,FALSE))</f>
        <v>0</v>
      </c>
      <c r="K59" s="8">
        <f>IF(D59="Elément de premier ordre",5,2)</f>
        <v>2</v>
      </c>
      <c r="L59" s="35">
        <f t="shared" si="4"/>
        <v>0</v>
      </c>
      <c r="O59" s="2"/>
      <c r="P59" s="9"/>
      <c r="Q59" s="2"/>
    </row>
    <row r="60" spans="1:18" x14ac:dyDescent="0.25">
      <c r="A60" s="74"/>
      <c r="B60" s="73"/>
      <c r="C60" s="60" t="s">
        <v>88</v>
      </c>
      <c r="D60" s="73"/>
      <c r="E60" s="12" t="s">
        <v>158</v>
      </c>
      <c r="J60" s="34">
        <f>IFERROR(HLOOKUP(E60,Feuil2!$D$2:$G$3,2,FALSE),HLOOKUP(E60,Feuil2!$I$2:$K$3,2,FALSE))</f>
        <v>0</v>
      </c>
      <c r="K60" s="8">
        <f t="shared" si="5"/>
        <v>2</v>
      </c>
      <c r="L60" s="35">
        <f t="shared" si="4"/>
        <v>0</v>
      </c>
      <c r="O60" s="2"/>
      <c r="P60" s="9"/>
      <c r="Q60" s="2"/>
    </row>
    <row r="61" spans="1:18" ht="38.25" customHeight="1" x14ac:dyDescent="0.25">
      <c r="A61" s="74"/>
      <c r="B61" s="72" t="s">
        <v>92</v>
      </c>
      <c r="C61" s="60" t="s">
        <v>87</v>
      </c>
      <c r="D61" s="72" t="s">
        <v>254</v>
      </c>
      <c r="E61" s="12" t="s">
        <v>143</v>
      </c>
      <c r="J61" s="34">
        <f>IFERROR(HLOOKUP(E61,Feuil2!$D$2:$G$3,2,FALSE),HLOOKUP(E61,Feuil2!$I$2:$K$3,2,FALSE))</f>
        <v>0</v>
      </c>
      <c r="K61" s="8">
        <f>IF(D61="Elément de premier ordre",5,2)</f>
        <v>2</v>
      </c>
      <c r="L61" s="35">
        <f t="shared" si="4"/>
        <v>0</v>
      </c>
      <c r="O61" s="2"/>
      <c r="P61" s="9"/>
      <c r="Q61" s="2"/>
    </row>
    <row r="62" spans="1:18" ht="38.25" customHeight="1" x14ac:dyDescent="0.25">
      <c r="A62" s="74"/>
      <c r="B62" s="73"/>
      <c r="C62" s="60" t="s">
        <v>88</v>
      </c>
      <c r="D62" s="73"/>
      <c r="E62" s="12" t="s">
        <v>158</v>
      </c>
      <c r="J62" s="34">
        <f>IFERROR(HLOOKUP(E62,Feuil2!$D$2:$G$3,2,FALSE),HLOOKUP(E62,Feuil2!$I$2:$K$3,2,FALSE))</f>
        <v>0</v>
      </c>
      <c r="K62" s="8">
        <f t="shared" si="5"/>
        <v>2</v>
      </c>
      <c r="L62" s="35">
        <f t="shared" si="4"/>
        <v>0</v>
      </c>
      <c r="O62" s="2"/>
      <c r="P62" s="9"/>
      <c r="Q62" s="2"/>
    </row>
    <row r="63" spans="1:18" ht="38.25" customHeight="1" x14ac:dyDescent="0.25">
      <c r="A63" s="74"/>
      <c r="B63" s="72" t="s">
        <v>93</v>
      </c>
      <c r="C63" s="60" t="s">
        <v>87</v>
      </c>
      <c r="D63" s="72" t="s">
        <v>254</v>
      </c>
      <c r="E63" s="12" t="s">
        <v>143</v>
      </c>
      <c r="J63" s="34">
        <f>IFERROR(HLOOKUP(E63,Feuil2!$D$2:$G$3,2,FALSE),HLOOKUP(E63,Feuil2!$I$2:$K$3,2,FALSE))</f>
        <v>0</v>
      </c>
      <c r="K63" s="8">
        <f>IF(D63="Elément de premier ordre",5,2)</f>
        <v>2</v>
      </c>
      <c r="L63" s="35">
        <f t="shared" si="4"/>
        <v>0</v>
      </c>
      <c r="O63" s="2"/>
      <c r="P63" s="9"/>
      <c r="Q63" s="2"/>
    </row>
    <row r="64" spans="1:18" ht="15" customHeight="1" x14ac:dyDescent="0.25">
      <c r="A64" s="74"/>
      <c r="B64" s="73"/>
      <c r="C64" s="60" t="s">
        <v>88</v>
      </c>
      <c r="D64" s="73"/>
      <c r="E64" s="12" t="s">
        <v>158</v>
      </c>
      <c r="J64" s="34">
        <f>IFERROR(HLOOKUP(E64,Feuil2!$D$2:$G$3,2,FALSE),HLOOKUP(E64,Feuil2!$I$2:$K$3,2,FALSE))</f>
        <v>0</v>
      </c>
      <c r="K64" s="8">
        <f t="shared" si="5"/>
        <v>2</v>
      </c>
      <c r="L64" s="35">
        <f t="shared" si="4"/>
        <v>0</v>
      </c>
      <c r="O64" s="2"/>
      <c r="P64" s="9"/>
      <c r="Q64" s="2"/>
    </row>
    <row r="65" spans="1:17" x14ac:dyDescent="0.25">
      <c r="A65" s="74" t="s">
        <v>18</v>
      </c>
      <c r="B65" s="72" t="s">
        <v>265</v>
      </c>
      <c r="C65" s="60" t="s">
        <v>87</v>
      </c>
      <c r="D65" s="72" t="s">
        <v>254</v>
      </c>
      <c r="E65" s="12" t="s">
        <v>143</v>
      </c>
      <c r="J65" s="34">
        <f>IFERROR(HLOOKUP(E65,Feuil2!$D$2:$G$3,2,FALSE),HLOOKUP(E65,Feuil2!$I$2:$K$3,2,FALSE))</f>
        <v>0</v>
      </c>
      <c r="K65" s="8">
        <f>IF(D65="Elément de premier ordre",5,2)</f>
        <v>2</v>
      </c>
      <c r="L65" s="35">
        <f t="shared" si="4"/>
        <v>0</v>
      </c>
      <c r="O65" s="2"/>
      <c r="P65" s="9"/>
      <c r="Q65" s="2"/>
    </row>
    <row r="66" spans="1:17" x14ac:dyDescent="0.25">
      <c r="A66" s="74"/>
      <c r="B66" s="73"/>
      <c r="C66" s="60" t="s">
        <v>88</v>
      </c>
      <c r="D66" s="73"/>
      <c r="E66" s="12" t="s">
        <v>158</v>
      </c>
      <c r="J66" s="34">
        <f>IFERROR(HLOOKUP(E66,Feuil2!$D$2:$G$3,2,FALSE),HLOOKUP(E66,Feuil2!$I$2:$K$3,2,FALSE))</f>
        <v>0</v>
      </c>
      <c r="K66" s="8">
        <f t="shared" si="5"/>
        <v>2</v>
      </c>
      <c r="L66" s="35">
        <f t="shared" si="4"/>
        <v>0</v>
      </c>
      <c r="O66" s="2"/>
      <c r="P66" s="9"/>
      <c r="Q66" s="2"/>
    </row>
    <row r="67" spans="1:17" x14ac:dyDescent="0.25">
      <c r="A67" s="74"/>
      <c r="B67" s="72" t="s">
        <v>19</v>
      </c>
      <c r="C67" s="60" t="s">
        <v>87</v>
      </c>
      <c r="D67" s="72" t="s">
        <v>254</v>
      </c>
      <c r="E67" s="12" t="s">
        <v>143</v>
      </c>
      <c r="J67" s="34">
        <f>IFERROR(HLOOKUP(E67,Feuil2!$D$2:$G$3,2,FALSE),HLOOKUP(E67,Feuil2!$I$2:$K$3,2,FALSE))</f>
        <v>0</v>
      </c>
      <c r="K67" s="8">
        <f>IF(D67="Elément de premier ordre",5,2)</f>
        <v>2</v>
      </c>
      <c r="L67" s="35">
        <f t="shared" si="4"/>
        <v>0</v>
      </c>
      <c r="O67" s="2"/>
      <c r="P67" s="9"/>
      <c r="Q67" s="2"/>
    </row>
    <row r="68" spans="1:17" x14ac:dyDescent="0.25">
      <c r="A68" s="74"/>
      <c r="B68" s="73"/>
      <c r="C68" s="60" t="s">
        <v>88</v>
      </c>
      <c r="D68" s="73"/>
      <c r="E68" s="12" t="s">
        <v>158</v>
      </c>
      <c r="J68" s="34">
        <f>IFERROR(HLOOKUP(E68,Feuil2!$D$2:$G$3,2,FALSE),HLOOKUP(E68,Feuil2!$I$2:$K$3,2,FALSE))</f>
        <v>0</v>
      </c>
      <c r="K68" s="8">
        <f t="shared" si="5"/>
        <v>2</v>
      </c>
      <c r="L68" s="35">
        <f t="shared" si="4"/>
        <v>0</v>
      </c>
      <c r="O68" s="2"/>
      <c r="P68" s="9"/>
      <c r="Q68" s="2"/>
    </row>
    <row r="69" spans="1:17" x14ac:dyDescent="0.25">
      <c r="A69" s="74" t="s">
        <v>266</v>
      </c>
      <c r="B69" s="72" t="s">
        <v>267</v>
      </c>
      <c r="C69" s="60" t="s">
        <v>87</v>
      </c>
      <c r="D69" s="72" t="s">
        <v>254</v>
      </c>
      <c r="E69" s="12" t="s">
        <v>143</v>
      </c>
      <c r="J69" s="34">
        <f>IFERROR(HLOOKUP(E69,Feuil2!$D$2:$G$3,2,FALSE),HLOOKUP(E69,Feuil2!$I$2:$K$3,2,FALSE))</f>
        <v>0</v>
      </c>
      <c r="K69" s="8">
        <f>IF(D69="Elément de premier ordre",5,2)</f>
        <v>2</v>
      </c>
      <c r="L69" s="35">
        <f t="shared" si="4"/>
        <v>0</v>
      </c>
      <c r="O69" s="2"/>
      <c r="P69" s="9"/>
      <c r="Q69" s="2"/>
    </row>
    <row r="70" spans="1:17" ht="15.75" thickBot="1" x14ac:dyDescent="0.3">
      <c r="A70" s="74"/>
      <c r="B70" s="73"/>
      <c r="C70" s="60" t="s">
        <v>88</v>
      </c>
      <c r="D70" s="73"/>
      <c r="E70" s="12" t="s">
        <v>158</v>
      </c>
      <c r="J70" s="34">
        <f>IFERROR(HLOOKUP(E70,Feuil2!$D$2:$G$3,2,FALSE),HLOOKUP(E70,Feuil2!$I$2:$K$3,2,FALSE))</f>
        <v>0</v>
      </c>
      <c r="K70" s="8">
        <f t="shared" si="5"/>
        <v>2</v>
      </c>
      <c r="L70" s="35">
        <f t="shared" si="4"/>
        <v>0</v>
      </c>
      <c r="O70" s="2"/>
      <c r="P70" s="9"/>
      <c r="Q70" s="2"/>
    </row>
    <row r="71" spans="1:17" ht="45" x14ac:dyDescent="0.25">
      <c r="A71" s="42"/>
      <c r="B71" s="42"/>
      <c r="C71" s="42"/>
      <c r="D71" s="59" t="s">
        <v>252</v>
      </c>
      <c r="E71" s="62" t="s">
        <v>1</v>
      </c>
      <c r="F71" s="5" t="s">
        <v>2</v>
      </c>
      <c r="G71" s="1" t="s">
        <v>3</v>
      </c>
      <c r="H71" s="26" t="s">
        <v>132</v>
      </c>
      <c r="I71" s="42"/>
      <c r="J71" s="42" t="e">
        <f>IFERROR(HLOOKUP(E71,Feuil2!$D$2:$G$3,2,FALSE),HLOOKUP(E71,Feuil2!$I$2:$K$3,2,FALSE))</f>
        <v>#N/A</v>
      </c>
      <c r="K71" s="42"/>
      <c r="L71" s="42"/>
      <c r="M71" s="42"/>
      <c r="N71" s="42"/>
      <c r="O71" s="43"/>
      <c r="P71" s="11"/>
      <c r="Q71" s="11"/>
    </row>
    <row r="72" spans="1:17" x14ac:dyDescent="0.25">
      <c r="A72" s="72" t="s">
        <v>21</v>
      </c>
      <c r="B72" s="72" t="s">
        <v>104</v>
      </c>
      <c r="C72" s="60" t="s">
        <v>87</v>
      </c>
      <c r="D72" s="72" t="s">
        <v>254</v>
      </c>
      <c r="E72" s="12" t="s">
        <v>143</v>
      </c>
      <c r="J72" s="34">
        <f>IFERROR(HLOOKUP(E72,Feuil2!$D$2:$G$3,2,FALSE),HLOOKUP(E72,Feuil2!$I$2:$K$3,2,FALSE))</f>
        <v>0</v>
      </c>
      <c r="K72" s="8">
        <f>IF(D72="Elément de premier ordre",5,1)</f>
        <v>1</v>
      </c>
      <c r="L72" s="35">
        <f t="shared" ref="L72:L113" si="6">J72*K72</f>
        <v>0</v>
      </c>
      <c r="O72" s="2"/>
      <c r="P72" s="9"/>
      <c r="Q72" s="2"/>
    </row>
    <row r="73" spans="1:17" x14ac:dyDescent="0.25">
      <c r="A73" s="76"/>
      <c r="B73" s="73"/>
      <c r="C73" s="60" t="s">
        <v>88</v>
      </c>
      <c r="D73" s="73"/>
      <c r="E73" s="12" t="s">
        <v>158</v>
      </c>
      <c r="J73" s="34">
        <f>IFERROR(HLOOKUP(E73,Feuil2!$D$2:$G$3,2,FALSE),HLOOKUP(E73,Feuil2!$I$2:$K$3,2,FALSE))</f>
        <v>0</v>
      </c>
      <c r="K73" s="8">
        <f>IF(D72="Elément de premier ordre",5,2)</f>
        <v>2</v>
      </c>
      <c r="L73" s="35">
        <f t="shared" si="6"/>
        <v>0</v>
      </c>
      <c r="O73" s="2"/>
      <c r="P73" s="9"/>
      <c r="Q73" s="2"/>
    </row>
    <row r="74" spans="1:17" x14ac:dyDescent="0.25">
      <c r="A74" s="76"/>
      <c r="B74" s="72" t="s">
        <v>94</v>
      </c>
      <c r="C74" s="60" t="s">
        <v>87</v>
      </c>
      <c r="D74" s="72" t="s">
        <v>254</v>
      </c>
      <c r="E74" s="12" t="s">
        <v>143</v>
      </c>
      <c r="J74" s="34">
        <f>IFERROR(HLOOKUP(E74,Feuil2!$D$2:$G$3,2,FALSE),HLOOKUP(E74,Feuil2!$I$2:$K$3,2,FALSE))</f>
        <v>0</v>
      </c>
      <c r="K74" s="8">
        <f>IF(D74="Elément de premier ordre",5,1)</f>
        <v>1</v>
      </c>
      <c r="L74" s="35">
        <f t="shared" si="6"/>
        <v>0</v>
      </c>
      <c r="O74" s="2"/>
      <c r="P74" s="9"/>
      <c r="Q74" s="2"/>
    </row>
    <row r="75" spans="1:17" x14ac:dyDescent="0.25">
      <c r="A75" s="76"/>
      <c r="B75" s="73"/>
      <c r="C75" s="60" t="s">
        <v>88</v>
      </c>
      <c r="D75" s="73"/>
      <c r="E75" s="12" t="s">
        <v>158</v>
      </c>
      <c r="J75" s="34">
        <f>IFERROR(HLOOKUP(E75,Feuil2!$D$2:$G$3,2,FALSE),HLOOKUP(E75,Feuil2!$I$2:$K$3,2,FALSE))</f>
        <v>0</v>
      </c>
      <c r="K75" s="8">
        <f t="shared" si="5"/>
        <v>2</v>
      </c>
      <c r="L75" s="35">
        <f t="shared" si="6"/>
        <v>0</v>
      </c>
      <c r="O75" s="2"/>
      <c r="P75" s="9"/>
      <c r="Q75" s="2"/>
    </row>
    <row r="76" spans="1:17" x14ac:dyDescent="0.25">
      <c r="A76" s="76"/>
      <c r="B76" s="72" t="s">
        <v>95</v>
      </c>
      <c r="C76" s="60" t="s">
        <v>87</v>
      </c>
      <c r="D76" s="72" t="s">
        <v>254</v>
      </c>
      <c r="E76" s="12" t="s">
        <v>143</v>
      </c>
      <c r="J76" s="34">
        <f>IFERROR(HLOOKUP(E76,Feuil2!$D$2:$G$3,2,FALSE),HLOOKUP(E76,Feuil2!$I$2:$K$3,2,FALSE))</f>
        <v>0</v>
      </c>
      <c r="K76" s="8">
        <f>IF(D76="Elément de premier ordre",5,1)</f>
        <v>1</v>
      </c>
      <c r="L76" s="35">
        <f t="shared" si="6"/>
        <v>0</v>
      </c>
      <c r="O76" s="2"/>
      <c r="P76" s="9"/>
      <c r="Q76" s="2"/>
    </row>
    <row r="77" spans="1:17" x14ac:dyDescent="0.25">
      <c r="A77" s="76"/>
      <c r="B77" s="73"/>
      <c r="C77" s="60" t="s">
        <v>88</v>
      </c>
      <c r="D77" s="73"/>
      <c r="E77" s="12" t="s">
        <v>158</v>
      </c>
      <c r="J77" s="34">
        <f>IFERROR(HLOOKUP(E77,Feuil2!$D$2:$G$3,2,FALSE),HLOOKUP(E77,Feuil2!$I$2:$K$3,2,FALSE))</f>
        <v>0</v>
      </c>
      <c r="K77" s="8">
        <f t="shared" si="5"/>
        <v>2</v>
      </c>
      <c r="L77" s="35">
        <f t="shared" si="6"/>
        <v>0</v>
      </c>
      <c r="O77" s="2"/>
      <c r="P77" s="9"/>
      <c r="Q77" s="2"/>
    </row>
    <row r="78" spans="1:17" x14ac:dyDescent="0.25">
      <c r="A78" s="76"/>
      <c r="B78" s="72" t="s">
        <v>268</v>
      </c>
      <c r="C78" s="60" t="s">
        <v>87</v>
      </c>
      <c r="D78" s="72" t="s">
        <v>254</v>
      </c>
      <c r="E78" s="12" t="s">
        <v>143</v>
      </c>
      <c r="J78" s="34">
        <f>IFERROR(HLOOKUP(E78,Feuil2!$D$2:$G$3,2,FALSE),HLOOKUP(E78,Feuil2!$I$2:$K$3,2,FALSE))</f>
        <v>0</v>
      </c>
      <c r="K78" s="8">
        <f t="shared" ref="K78" si="7">IF(D78="Elément de premier ordre",5,1)</f>
        <v>1</v>
      </c>
      <c r="L78" s="35">
        <f t="shared" ref="L78:L81" si="8">J78*K78</f>
        <v>0</v>
      </c>
      <c r="O78" s="2"/>
      <c r="P78" s="9"/>
      <c r="Q78" s="2"/>
    </row>
    <row r="79" spans="1:17" x14ac:dyDescent="0.25">
      <c r="A79" s="76"/>
      <c r="B79" s="73"/>
      <c r="C79" s="60" t="s">
        <v>88</v>
      </c>
      <c r="D79" s="73"/>
      <c r="E79" s="12" t="s">
        <v>158</v>
      </c>
      <c r="J79" s="34">
        <f>IFERROR(HLOOKUP(E79,Feuil2!$D$2:$G$3,2,FALSE),HLOOKUP(E79,Feuil2!$I$2:$K$3,2,FALSE))</f>
        <v>0</v>
      </c>
      <c r="K79" s="8">
        <f t="shared" ref="K79" si="9">IF(D78="Elément de premier ordre",5,2)</f>
        <v>2</v>
      </c>
      <c r="L79" s="35">
        <f t="shared" si="8"/>
        <v>0</v>
      </c>
      <c r="O79" s="2"/>
      <c r="P79" s="9"/>
      <c r="Q79" s="2"/>
    </row>
    <row r="80" spans="1:17" x14ac:dyDescent="0.25">
      <c r="A80" s="76"/>
      <c r="B80" s="72" t="s">
        <v>269</v>
      </c>
      <c r="C80" s="60" t="s">
        <v>87</v>
      </c>
      <c r="D80" s="72" t="s">
        <v>254</v>
      </c>
      <c r="E80" s="12" t="s">
        <v>143</v>
      </c>
      <c r="J80" s="34">
        <f>IFERROR(HLOOKUP(E80,Feuil2!$D$2:$G$3,2,FALSE),HLOOKUP(E80,Feuil2!$I$2:$K$3,2,FALSE))</f>
        <v>0</v>
      </c>
      <c r="K80" s="8">
        <f t="shared" ref="K80" si="10">IF(D80="Elément de premier ordre",5,1)</f>
        <v>1</v>
      </c>
      <c r="L80" s="35">
        <f t="shared" si="8"/>
        <v>0</v>
      </c>
      <c r="O80" s="2"/>
      <c r="P80" s="9"/>
      <c r="Q80" s="2"/>
    </row>
    <row r="81" spans="1:17" x14ac:dyDescent="0.25">
      <c r="A81" s="76"/>
      <c r="B81" s="73"/>
      <c r="C81" s="60" t="s">
        <v>88</v>
      </c>
      <c r="D81" s="73"/>
      <c r="E81" s="12" t="s">
        <v>158</v>
      </c>
      <c r="J81" s="34">
        <f>IFERROR(HLOOKUP(E81,Feuil2!$D$2:$G$3,2,FALSE),HLOOKUP(E81,Feuil2!$I$2:$K$3,2,FALSE))</f>
        <v>0</v>
      </c>
      <c r="K81" s="8">
        <f t="shared" ref="K81" si="11">IF(D80="Elément de premier ordre",5,2)</f>
        <v>2</v>
      </c>
      <c r="L81" s="35">
        <f t="shared" si="8"/>
        <v>0</v>
      </c>
      <c r="O81" s="2"/>
      <c r="P81" s="9"/>
      <c r="Q81" s="2"/>
    </row>
    <row r="82" spans="1:17" x14ac:dyDescent="0.25">
      <c r="A82" s="76"/>
      <c r="B82" s="72" t="s">
        <v>270</v>
      </c>
      <c r="C82" s="60" t="s">
        <v>87</v>
      </c>
      <c r="D82" s="72" t="s">
        <v>254</v>
      </c>
      <c r="E82" s="12" t="s">
        <v>143</v>
      </c>
      <c r="J82" s="34">
        <f>IFERROR(HLOOKUP(E82,Feuil2!$D$2:$G$3,2,FALSE),HLOOKUP(E82,Feuil2!$I$2:$K$3,2,FALSE))</f>
        <v>0</v>
      </c>
      <c r="K82" s="8">
        <f t="shared" ref="K82" si="12">IF(D82="Elément de premier ordre",5,1)</f>
        <v>1</v>
      </c>
      <c r="L82" s="35">
        <f t="shared" ref="L82:L83" si="13">J82*K82</f>
        <v>0</v>
      </c>
      <c r="O82" s="2"/>
      <c r="P82" s="9"/>
      <c r="Q82" s="2"/>
    </row>
    <row r="83" spans="1:17" x14ac:dyDescent="0.25">
      <c r="A83" s="76"/>
      <c r="B83" s="73"/>
      <c r="C83" s="60" t="s">
        <v>88</v>
      </c>
      <c r="D83" s="73"/>
      <c r="E83" s="12" t="s">
        <v>158</v>
      </c>
      <c r="J83" s="34">
        <f>IFERROR(HLOOKUP(E83,Feuil2!$D$2:$G$3,2,FALSE),HLOOKUP(E83,Feuil2!$I$2:$K$3,2,FALSE))</f>
        <v>0</v>
      </c>
      <c r="K83" s="8">
        <f t="shared" ref="K83" si="14">IF(D82="Elément de premier ordre",5,2)</f>
        <v>2</v>
      </c>
      <c r="L83" s="35">
        <f t="shared" si="13"/>
        <v>0</v>
      </c>
      <c r="O83" s="2"/>
      <c r="P83" s="9"/>
      <c r="Q83" s="2"/>
    </row>
    <row r="84" spans="1:17" x14ac:dyDescent="0.25">
      <c r="A84" s="76"/>
      <c r="B84" s="72" t="s">
        <v>96</v>
      </c>
      <c r="C84" s="60" t="s">
        <v>87</v>
      </c>
      <c r="D84" s="72" t="s">
        <v>254</v>
      </c>
      <c r="E84" s="12" t="s">
        <v>143</v>
      </c>
      <c r="J84" s="34">
        <f>IFERROR(HLOOKUP(E84,Feuil2!$D$2:$G$3,2,FALSE),HLOOKUP(E84,Feuil2!$I$2:$K$3,2,FALSE))</f>
        <v>0</v>
      </c>
      <c r="K84" s="8">
        <f>IF(D84="Elément de premier ordre",5,1)</f>
        <v>1</v>
      </c>
      <c r="L84" s="35">
        <f t="shared" si="6"/>
        <v>0</v>
      </c>
      <c r="O84" s="2"/>
      <c r="P84" s="9"/>
      <c r="Q84" s="2"/>
    </row>
    <row r="85" spans="1:17" x14ac:dyDescent="0.25">
      <c r="A85" s="76"/>
      <c r="B85" s="73"/>
      <c r="C85" s="60" t="s">
        <v>88</v>
      </c>
      <c r="D85" s="73"/>
      <c r="E85" s="12" t="s">
        <v>158</v>
      </c>
      <c r="J85" s="34">
        <f>IFERROR(HLOOKUP(E85,Feuil2!$D$2:$G$3,2,FALSE),HLOOKUP(E85,Feuil2!$I$2:$K$3,2,FALSE))</f>
        <v>0</v>
      </c>
      <c r="K85" s="8">
        <f t="shared" si="5"/>
        <v>2</v>
      </c>
      <c r="L85" s="35">
        <f t="shared" si="6"/>
        <v>0</v>
      </c>
      <c r="O85" s="2"/>
      <c r="P85" s="9"/>
      <c r="Q85" s="2"/>
    </row>
    <row r="86" spans="1:17" x14ac:dyDescent="0.25">
      <c r="A86" s="76"/>
      <c r="B86" s="72" t="s">
        <v>97</v>
      </c>
      <c r="C86" s="60" t="s">
        <v>87</v>
      </c>
      <c r="D86" s="72" t="s">
        <v>254</v>
      </c>
      <c r="E86" s="12" t="s">
        <v>143</v>
      </c>
      <c r="J86" s="34">
        <f>IFERROR(HLOOKUP(E86,Feuil2!$D$2:$G$3,2,FALSE),HLOOKUP(E86,Feuil2!$I$2:$K$3,2,FALSE))</f>
        <v>0</v>
      </c>
      <c r="K86" s="8">
        <f>IF(D86="Elément de premier ordre",5,1)</f>
        <v>1</v>
      </c>
      <c r="L86" s="35">
        <f t="shared" si="6"/>
        <v>0</v>
      </c>
      <c r="O86" s="2"/>
      <c r="P86" s="9"/>
      <c r="Q86" s="2"/>
    </row>
    <row r="87" spans="1:17" x14ac:dyDescent="0.25">
      <c r="A87" s="76"/>
      <c r="B87" s="73"/>
      <c r="C87" s="60" t="s">
        <v>88</v>
      </c>
      <c r="D87" s="73"/>
      <c r="E87" s="12" t="s">
        <v>158</v>
      </c>
      <c r="J87" s="34">
        <f>IFERROR(HLOOKUP(E87,Feuil2!$D$2:$G$3,2,FALSE),HLOOKUP(E87,Feuil2!$I$2:$K$3,2,FALSE))</f>
        <v>0</v>
      </c>
      <c r="K87" s="8">
        <f t="shared" si="5"/>
        <v>2</v>
      </c>
      <c r="L87" s="35">
        <f t="shared" si="6"/>
        <v>0</v>
      </c>
      <c r="O87" s="2"/>
      <c r="P87" s="9"/>
      <c r="Q87" s="2"/>
    </row>
    <row r="88" spans="1:17" x14ac:dyDescent="0.25">
      <c r="A88" s="76"/>
      <c r="B88" s="72" t="s">
        <v>98</v>
      </c>
      <c r="C88" s="60" t="s">
        <v>87</v>
      </c>
      <c r="D88" s="72" t="s">
        <v>254</v>
      </c>
      <c r="E88" s="12" t="s">
        <v>143</v>
      </c>
      <c r="J88" s="34">
        <f>IFERROR(HLOOKUP(E88,Feuil2!$D$2:$G$3,2,FALSE),HLOOKUP(E88,Feuil2!$I$2:$K$3,2,FALSE))</f>
        <v>0</v>
      </c>
      <c r="K88" s="8">
        <f>IF(D88="Elément de premier ordre",5,1)</f>
        <v>1</v>
      </c>
      <c r="L88" s="35">
        <f t="shared" si="6"/>
        <v>0</v>
      </c>
      <c r="O88" s="2"/>
      <c r="P88" s="9"/>
      <c r="Q88" s="2"/>
    </row>
    <row r="89" spans="1:17" x14ac:dyDescent="0.25">
      <c r="A89" s="76"/>
      <c r="B89" s="73"/>
      <c r="C89" s="60" t="s">
        <v>88</v>
      </c>
      <c r="D89" s="73"/>
      <c r="E89" s="12" t="s">
        <v>158</v>
      </c>
      <c r="J89" s="34">
        <f>IFERROR(HLOOKUP(E89,Feuil2!$D$2:$G$3,2,FALSE),HLOOKUP(E89,Feuil2!$I$2:$K$3,2,FALSE))</f>
        <v>0</v>
      </c>
      <c r="K89" s="8">
        <f t="shared" si="5"/>
        <v>2</v>
      </c>
      <c r="L89" s="35">
        <f t="shared" si="6"/>
        <v>0</v>
      </c>
      <c r="O89" s="2"/>
      <c r="P89" s="9"/>
      <c r="Q89" s="2"/>
    </row>
    <row r="90" spans="1:17" x14ac:dyDescent="0.25">
      <c r="A90" s="76"/>
      <c r="B90" s="72" t="s">
        <v>99</v>
      </c>
      <c r="C90" s="60" t="s">
        <v>87</v>
      </c>
      <c r="D90" s="72" t="s">
        <v>254</v>
      </c>
      <c r="E90" s="12" t="s">
        <v>143</v>
      </c>
      <c r="J90" s="34">
        <f>IFERROR(HLOOKUP(E90,Feuil2!$D$2:$G$3,2,FALSE),HLOOKUP(E90,Feuil2!$I$2:$K$3,2,FALSE))</f>
        <v>0</v>
      </c>
      <c r="K90" s="8">
        <f>IF(D90="Elément de premier ordre",5,1)</f>
        <v>1</v>
      </c>
      <c r="L90" s="35">
        <f t="shared" si="6"/>
        <v>0</v>
      </c>
      <c r="O90" s="2"/>
      <c r="P90" s="9"/>
      <c r="Q90" s="2"/>
    </row>
    <row r="91" spans="1:17" x14ac:dyDescent="0.25">
      <c r="A91" s="76"/>
      <c r="B91" s="73"/>
      <c r="C91" s="60" t="s">
        <v>88</v>
      </c>
      <c r="D91" s="73"/>
      <c r="E91" s="12" t="s">
        <v>158</v>
      </c>
      <c r="J91" s="34">
        <f>IFERROR(HLOOKUP(E91,Feuil2!$D$2:$G$3,2,FALSE),HLOOKUP(E91,Feuil2!$I$2:$K$3,2,FALSE))</f>
        <v>0</v>
      </c>
      <c r="K91" s="8">
        <f t="shared" si="5"/>
        <v>2</v>
      </c>
      <c r="L91" s="35">
        <f t="shared" si="6"/>
        <v>0</v>
      </c>
      <c r="O91" s="2"/>
      <c r="P91" s="9"/>
      <c r="Q91" s="2"/>
    </row>
    <row r="92" spans="1:17" x14ac:dyDescent="0.25">
      <c r="A92" s="76"/>
      <c r="B92" s="72" t="s">
        <v>271</v>
      </c>
      <c r="C92" s="60" t="s">
        <v>87</v>
      </c>
      <c r="D92" s="72" t="s">
        <v>254</v>
      </c>
      <c r="E92" s="12" t="s">
        <v>143</v>
      </c>
      <c r="J92" s="34">
        <f>IFERROR(HLOOKUP(E92,Feuil2!$D$2:$G$3,2,FALSE),HLOOKUP(E92,Feuil2!$I$2:$K$3,2,FALSE))</f>
        <v>0</v>
      </c>
      <c r="K92" s="8">
        <f>IF(D92="Elément de premier ordre",5,1)</f>
        <v>1</v>
      </c>
      <c r="L92" s="35">
        <f t="shared" ref="L92:L93" si="15">J92*K92</f>
        <v>0</v>
      </c>
      <c r="O92" s="2"/>
      <c r="P92" s="9"/>
      <c r="Q92" s="2"/>
    </row>
    <row r="93" spans="1:17" x14ac:dyDescent="0.25">
      <c r="A93" s="76"/>
      <c r="B93" s="73"/>
      <c r="C93" s="60" t="s">
        <v>88</v>
      </c>
      <c r="D93" s="73"/>
      <c r="E93" s="12" t="s">
        <v>158</v>
      </c>
      <c r="J93" s="34">
        <f>IFERROR(HLOOKUP(E93,Feuil2!$D$2:$G$3,2,FALSE),HLOOKUP(E93,Feuil2!$I$2:$K$3,2,FALSE))</f>
        <v>0</v>
      </c>
      <c r="K93" s="8">
        <f t="shared" ref="K93" si="16">IF(D92="Elément de premier ordre",5,2)</f>
        <v>2</v>
      </c>
      <c r="L93" s="35">
        <f t="shared" si="15"/>
        <v>0</v>
      </c>
      <c r="O93" s="2"/>
      <c r="P93" s="9"/>
      <c r="Q93" s="2"/>
    </row>
    <row r="94" spans="1:17" x14ac:dyDescent="0.25">
      <c r="A94" s="76"/>
      <c r="B94" s="72" t="s">
        <v>272</v>
      </c>
      <c r="C94" s="60" t="s">
        <v>87</v>
      </c>
      <c r="D94" s="72" t="s">
        <v>254</v>
      </c>
      <c r="E94" s="12" t="s">
        <v>143</v>
      </c>
      <c r="J94" s="34">
        <f>IFERROR(HLOOKUP(E94,Feuil2!$D$2:$G$3,2,FALSE),HLOOKUP(E94,Feuil2!$I$2:$K$3,2,FALSE))</f>
        <v>0</v>
      </c>
      <c r="K94" s="8">
        <f>IF(D94="Elément de premier ordre",5,1)</f>
        <v>1</v>
      </c>
      <c r="L94" s="35">
        <f t="shared" ref="L94:L95" si="17">J94*K94</f>
        <v>0</v>
      </c>
      <c r="O94" s="2"/>
      <c r="P94" s="9"/>
      <c r="Q94" s="2"/>
    </row>
    <row r="95" spans="1:17" x14ac:dyDescent="0.25">
      <c r="A95" s="76"/>
      <c r="B95" s="73"/>
      <c r="C95" s="60" t="s">
        <v>88</v>
      </c>
      <c r="D95" s="73"/>
      <c r="E95" s="12" t="s">
        <v>158</v>
      </c>
      <c r="J95" s="34">
        <f>IFERROR(HLOOKUP(E95,Feuil2!$D$2:$G$3,2,FALSE),HLOOKUP(E95,Feuil2!$I$2:$K$3,2,FALSE))</f>
        <v>0</v>
      </c>
      <c r="K95" s="8">
        <f t="shared" ref="K95" si="18">IF(D94="Elément de premier ordre",5,2)</f>
        <v>2</v>
      </c>
      <c r="L95" s="35">
        <f t="shared" si="17"/>
        <v>0</v>
      </c>
      <c r="O95" s="2"/>
      <c r="P95" s="9"/>
      <c r="Q95" s="2"/>
    </row>
    <row r="96" spans="1:17" x14ac:dyDescent="0.25">
      <c r="A96" s="76"/>
      <c r="B96" s="72" t="s">
        <v>100</v>
      </c>
      <c r="C96" s="60" t="s">
        <v>87</v>
      </c>
      <c r="D96" s="72" t="s">
        <v>254</v>
      </c>
      <c r="E96" s="12" t="s">
        <v>143</v>
      </c>
      <c r="J96" s="34">
        <f>IFERROR(HLOOKUP(E96,Feuil2!$D$2:$G$3,2,FALSE),HLOOKUP(E96,Feuil2!$I$2:$K$3,2,FALSE))</f>
        <v>0</v>
      </c>
      <c r="K96" s="8">
        <f>IF(D96="Elément de premier ordre",5,1)</f>
        <v>1</v>
      </c>
      <c r="L96" s="35">
        <f t="shared" si="6"/>
        <v>0</v>
      </c>
      <c r="O96" s="2"/>
      <c r="P96" s="9"/>
      <c r="Q96" s="2"/>
    </row>
    <row r="97" spans="1:17" x14ac:dyDescent="0.25">
      <c r="A97" s="76"/>
      <c r="B97" s="73"/>
      <c r="C97" s="60" t="s">
        <v>88</v>
      </c>
      <c r="D97" s="73"/>
      <c r="E97" s="12" t="s">
        <v>158</v>
      </c>
      <c r="J97" s="34">
        <f>IFERROR(HLOOKUP(E97,Feuil2!$D$2:$G$3,2,FALSE),HLOOKUP(E97,Feuil2!$I$2:$K$3,2,FALSE))</f>
        <v>0</v>
      </c>
      <c r="K97" s="8">
        <f t="shared" si="5"/>
        <v>2</v>
      </c>
      <c r="L97" s="35">
        <f t="shared" si="6"/>
        <v>0</v>
      </c>
      <c r="O97" s="2"/>
      <c r="P97" s="9"/>
      <c r="Q97" s="2"/>
    </row>
    <row r="98" spans="1:17" x14ac:dyDescent="0.25">
      <c r="A98" s="76"/>
      <c r="B98" s="72" t="s">
        <v>101</v>
      </c>
      <c r="C98" s="60" t="s">
        <v>87</v>
      </c>
      <c r="D98" s="72" t="s">
        <v>254</v>
      </c>
      <c r="E98" s="12" t="s">
        <v>143</v>
      </c>
      <c r="J98" s="34">
        <f>IFERROR(HLOOKUP(E98,Feuil2!$D$2:$G$3,2,FALSE),HLOOKUP(E98,Feuil2!$I$2:$K$3,2,FALSE))</f>
        <v>0</v>
      </c>
      <c r="K98" s="8">
        <f>IF(D98="Elément de premier ordre",5,1)</f>
        <v>1</v>
      </c>
      <c r="L98" s="35">
        <f t="shared" si="6"/>
        <v>0</v>
      </c>
      <c r="O98" s="2"/>
      <c r="P98" s="9"/>
      <c r="Q98" s="2"/>
    </row>
    <row r="99" spans="1:17" x14ac:dyDescent="0.25">
      <c r="A99" s="76"/>
      <c r="B99" s="73"/>
      <c r="C99" s="60" t="s">
        <v>88</v>
      </c>
      <c r="D99" s="73"/>
      <c r="E99" s="12" t="s">
        <v>158</v>
      </c>
      <c r="J99" s="34">
        <f>IFERROR(HLOOKUP(E99,Feuil2!$D$2:$G$3,2,FALSE),HLOOKUP(E99,Feuil2!$I$2:$K$3,2,FALSE))</f>
        <v>0</v>
      </c>
      <c r="K99" s="8">
        <f t="shared" si="5"/>
        <v>2</v>
      </c>
      <c r="L99" s="35">
        <f t="shared" si="6"/>
        <v>0</v>
      </c>
      <c r="O99" s="2"/>
      <c r="P99" s="9"/>
      <c r="Q99" s="2"/>
    </row>
    <row r="100" spans="1:17" x14ac:dyDescent="0.25">
      <c r="A100" s="76"/>
      <c r="B100" s="72" t="s">
        <v>102</v>
      </c>
      <c r="C100" s="60" t="s">
        <v>87</v>
      </c>
      <c r="D100" s="72" t="s">
        <v>254</v>
      </c>
      <c r="E100" s="12" t="s">
        <v>143</v>
      </c>
      <c r="J100" s="34">
        <f>IFERROR(HLOOKUP(E100,Feuil2!$D$2:$G$3,2,FALSE),HLOOKUP(E100,Feuil2!$I$2:$K$3,2,FALSE))</f>
        <v>0</v>
      </c>
      <c r="K100" s="8">
        <f>IF(D100="Elément de premier ordre",5,1)</f>
        <v>1</v>
      </c>
      <c r="L100" s="35">
        <f t="shared" si="6"/>
        <v>0</v>
      </c>
      <c r="O100" s="2"/>
      <c r="P100" s="9"/>
      <c r="Q100" s="2"/>
    </row>
    <row r="101" spans="1:17" x14ac:dyDescent="0.25">
      <c r="A101" s="76"/>
      <c r="B101" s="73"/>
      <c r="C101" s="60" t="s">
        <v>88</v>
      </c>
      <c r="D101" s="73"/>
      <c r="E101" s="12" t="s">
        <v>158</v>
      </c>
      <c r="J101" s="34">
        <f>IFERROR(HLOOKUP(E101,Feuil2!$D$2:$G$3,2,FALSE),HLOOKUP(E101,Feuil2!$I$2:$K$3,2,FALSE))</f>
        <v>0</v>
      </c>
      <c r="K101" s="8">
        <f t="shared" si="5"/>
        <v>2</v>
      </c>
      <c r="L101" s="35">
        <f t="shared" si="6"/>
        <v>0</v>
      </c>
      <c r="O101" s="2"/>
      <c r="P101" s="9"/>
      <c r="Q101" s="2"/>
    </row>
    <row r="102" spans="1:17" x14ac:dyDescent="0.25">
      <c r="A102" s="76"/>
      <c r="B102" s="72" t="s">
        <v>103</v>
      </c>
      <c r="C102" s="60" t="s">
        <v>87</v>
      </c>
      <c r="D102" s="72" t="s">
        <v>254</v>
      </c>
      <c r="E102" s="12" t="s">
        <v>143</v>
      </c>
      <c r="J102" s="34">
        <f>IFERROR(HLOOKUP(E102,Feuil2!$D$2:$G$3,2,FALSE),HLOOKUP(E102,Feuil2!$I$2:$K$3,2,FALSE))</f>
        <v>0</v>
      </c>
      <c r="K102" s="8">
        <f>IF(D102="Elément de premier ordre",5,1)</f>
        <v>1</v>
      </c>
      <c r="L102" s="35">
        <f t="shared" si="6"/>
        <v>0</v>
      </c>
      <c r="O102" s="2"/>
      <c r="P102" s="9"/>
      <c r="Q102" s="2"/>
    </row>
    <row r="103" spans="1:17" x14ac:dyDescent="0.25">
      <c r="A103" s="73"/>
      <c r="B103" s="73"/>
      <c r="C103" s="60" t="s">
        <v>88</v>
      </c>
      <c r="D103" s="73"/>
      <c r="E103" s="12" t="s">
        <v>158</v>
      </c>
      <c r="J103" s="34">
        <f>IFERROR(HLOOKUP(E103,Feuil2!$D$2:$G$3,2,FALSE),HLOOKUP(E103,Feuil2!$I$2:$K$3,2,FALSE))</f>
        <v>0</v>
      </c>
      <c r="K103" s="8">
        <f t="shared" si="5"/>
        <v>2</v>
      </c>
      <c r="L103" s="35">
        <f t="shared" si="6"/>
        <v>0</v>
      </c>
      <c r="O103" s="2"/>
      <c r="P103" s="9"/>
      <c r="Q103" s="2"/>
    </row>
    <row r="104" spans="1:17" ht="15" customHeight="1" x14ac:dyDescent="0.25">
      <c r="A104" s="72" t="s">
        <v>22</v>
      </c>
      <c r="B104" s="72" t="s">
        <v>273</v>
      </c>
      <c r="C104" s="60" t="s">
        <v>87</v>
      </c>
      <c r="D104" s="72" t="s">
        <v>254</v>
      </c>
      <c r="E104" s="12" t="s">
        <v>143</v>
      </c>
      <c r="J104" s="34">
        <f>IFERROR(HLOOKUP(E104,Feuil2!$D$2:$G$3,2,FALSE),HLOOKUP(E104,Feuil2!$I$2:$K$3,2,FALSE))</f>
        <v>0</v>
      </c>
      <c r="K104" s="8">
        <f>IF(D104="Elément de premier ordre",5,1)</f>
        <v>1</v>
      </c>
      <c r="L104" s="35">
        <f t="shared" si="6"/>
        <v>0</v>
      </c>
      <c r="O104" s="2"/>
      <c r="P104" s="9"/>
      <c r="Q104" s="2"/>
    </row>
    <row r="105" spans="1:17" x14ac:dyDescent="0.25">
      <c r="A105" s="76"/>
      <c r="B105" s="73"/>
      <c r="C105" s="60" t="s">
        <v>88</v>
      </c>
      <c r="D105" s="73"/>
      <c r="E105" s="12" t="s">
        <v>158</v>
      </c>
      <c r="J105" s="34">
        <f>IFERROR(HLOOKUP(E105,Feuil2!$D$2:$G$3,2,FALSE),HLOOKUP(E105,Feuil2!$I$2:$K$3,2,FALSE))</f>
        <v>0</v>
      </c>
      <c r="K105" s="8">
        <f t="shared" si="5"/>
        <v>2</v>
      </c>
      <c r="L105" s="35">
        <f t="shared" si="6"/>
        <v>0</v>
      </c>
      <c r="O105" s="2"/>
      <c r="P105" s="9"/>
      <c r="Q105" s="2"/>
    </row>
    <row r="106" spans="1:17" x14ac:dyDescent="0.25">
      <c r="A106" s="76"/>
      <c r="B106" s="72" t="s">
        <v>274</v>
      </c>
      <c r="C106" s="60" t="s">
        <v>87</v>
      </c>
      <c r="D106" s="72" t="s">
        <v>254</v>
      </c>
      <c r="E106" s="12" t="s">
        <v>143</v>
      </c>
      <c r="J106" s="34">
        <f>IFERROR(HLOOKUP(E106,Feuil2!$D$2:$G$3,2,FALSE),HLOOKUP(E106,Feuil2!$I$2:$K$3,2,FALSE))</f>
        <v>0</v>
      </c>
      <c r="K106" s="8">
        <f>IF(D106="Elément de premier ordre",5,1)</f>
        <v>1</v>
      </c>
      <c r="L106" s="35">
        <f t="shared" si="6"/>
        <v>0</v>
      </c>
      <c r="O106" s="2"/>
      <c r="P106" s="9"/>
      <c r="Q106" s="2"/>
    </row>
    <row r="107" spans="1:17" x14ac:dyDescent="0.25">
      <c r="A107" s="76"/>
      <c r="B107" s="73"/>
      <c r="C107" s="60" t="s">
        <v>88</v>
      </c>
      <c r="D107" s="73"/>
      <c r="E107" s="12" t="s">
        <v>158</v>
      </c>
      <c r="J107" s="34">
        <f>IFERROR(HLOOKUP(E107,Feuil2!$D$2:$G$3,2,FALSE),HLOOKUP(E107,Feuil2!$I$2:$K$3,2,FALSE))</f>
        <v>0</v>
      </c>
      <c r="K107" s="8">
        <f t="shared" ref="K107:K113" si="19">IF(D106="Elément de premier ordre",5,2)</f>
        <v>2</v>
      </c>
      <c r="L107" s="35">
        <f t="shared" si="6"/>
        <v>0</v>
      </c>
      <c r="O107" s="2"/>
      <c r="P107" s="9"/>
      <c r="Q107" s="2"/>
    </row>
    <row r="108" spans="1:17" x14ac:dyDescent="0.25">
      <c r="A108" s="76"/>
      <c r="B108" s="72" t="s">
        <v>275</v>
      </c>
      <c r="C108" s="60" t="s">
        <v>87</v>
      </c>
      <c r="D108" s="72" t="s">
        <v>254</v>
      </c>
      <c r="E108" s="12" t="s">
        <v>143</v>
      </c>
      <c r="J108" s="34">
        <f>IFERROR(HLOOKUP(E108,Feuil2!$D$2:$G$3,2,FALSE),HLOOKUP(E108,Feuil2!$I$2:$K$3,2,FALSE))</f>
        <v>0</v>
      </c>
      <c r="K108" s="8">
        <f>IF(D108="Elément de premier ordre",5,1)</f>
        <v>1</v>
      </c>
      <c r="L108" s="35">
        <f t="shared" ref="L108:L111" si="20">J108*K108</f>
        <v>0</v>
      </c>
      <c r="O108" s="2"/>
      <c r="P108" s="9"/>
      <c r="Q108" s="2"/>
    </row>
    <row r="109" spans="1:17" x14ac:dyDescent="0.25">
      <c r="A109" s="76"/>
      <c r="B109" s="73"/>
      <c r="C109" s="60" t="s">
        <v>88</v>
      </c>
      <c r="D109" s="73"/>
      <c r="E109" s="12" t="s">
        <v>158</v>
      </c>
      <c r="J109" s="34">
        <f>IFERROR(HLOOKUP(E109,Feuil2!$D$2:$G$3,2,FALSE),HLOOKUP(E109,Feuil2!$I$2:$K$3,2,FALSE))</f>
        <v>0</v>
      </c>
      <c r="K109" s="8">
        <f t="shared" ref="K109" si="21">IF(D108="Elément de premier ordre",5,2)</f>
        <v>2</v>
      </c>
      <c r="L109" s="35">
        <f t="shared" si="20"/>
        <v>0</v>
      </c>
      <c r="O109" s="2"/>
      <c r="P109" s="9"/>
      <c r="Q109" s="2"/>
    </row>
    <row r="110" spans="1:17" x14ac:dyDescent="0.25">
      <c r="A110" s="76"/>
      <c r="B110" s="72" t="s">
        <v>276</v>
      </c>
      <c r="C110" s="60" t="s">
        <v>87</v>
      </c>
      <c r="D110" s="72" t="s">
        <v>254</v>
      </c>
      <c r="E110" s="12" t="s">
        <v>143</v>
      </c>
      <c r="J110" s="34">
        <f>IFERROR(HLOOKUP(E110,Feuil2!$D$2:$G$3,2,FALSE),HLOOKUP(E110,Feuil2!$I$2:$K$3,2,FALSE))</f>
        <v>0</v>
      </c>
      <c r="K110" s="8">
        <f>IF(D110="Elément de premier ordre",5,1)</f>
        <v>1</v>
      </c>
      <c r="L110" s="35">
        <f t="shared" si="20"/>
        <v>0</v>
      </c>
      <c r="O110" s="2"/>
      <c r="P110" s="9"/>
      <c r="Q110" s="2"/>
    </row>
    <row r="111" spans="1:17" x14ac:dyDescent="0.25">
      <c r="A111" s="73"/>
      <c r="B111" s="73"/>
      <c r="C111" s="60" t="s">
        <v>88</v>
      </c>
      <c r="D111" s="73"/>
      <c r="E111" s="12" t="s">
        <v>158</v>
      </c>
      <c r="J111" s="34">
        <f>IFERROR(HLOOKUP(E111,Feuil2!$D$2:$G$3,2,FALSE),HLOOKUP(E111,Feuil2!$I$2:$K$3,2,FALSE))</f>
        <v>0</v>
      </c>
      <c r="K111" s="8">
        <f t="shared" ref="K111" si="22">IF(D110="Elément de premier ordre",5,2)</f>
        <v>2</v>
      </c>
      <c r="L111" s="35">
        <f t="shared" si="20"/>
        <v>0</v>
      </c>
      <c r="O111" s="2"/>
      <c r="P111" s="9"/>
      <c r="Q111" s="2"/>
    </row>
    <row r="112" spans="1:17" x14ac:dyDescent="0.25">
      <c r="A112" s="76" t="s">
        <v>277</v>
      </c>
      <c r="B112" s="72" t="s">
        <v>278</v>
      </c>
      <c r="C112" s="60" t="s">
        <v>87</v>
      </c>
      <c r="D112" s="72" t="s">
        <v>254</v>
      </c>
      <c r="E112" s="12" t="s">
        <v>143</v>
      </c>
      <c r="J112" s="34">
        <f>IFERROR(HLOOKUP(E112,Feuil2!$D$2:$G$3,2,FALSE),HLOOKUP(E112,Feuil2!$I$2:$K$3,2,FALSE))</f>
        <v>0</v>
      </c>
      <c r="K112" s="8">
        <f>IF(D112="Elément de premier ordre",5,1)</f>
        <v>1</v>
      </c>
      <c r="L112" s="35">
        <f t="shared" si="6"/>
        <v>0</v>
      </c>
      <c r="O112" s="2"/>
      <c r="P112" s="9"/>
      <c r="Q112" s="2"/>
    </row>
    <row r="113" spans="1:17" ht="15.75" thickBot="1" x14ac:dyDescent="0.3">
      <c r="A113" s="73"/>
      <c r="B113" s="73"/>
      <c r="C113" s="60" t="s">
        <v>88</v>
      </c>
      <c r="D113" s="73"/>
      <c r="E113" s="12" t="s">
        <v>158</v>
      </c>
      <c r="J113" s="34">
        <f>IFERROR(HLOOKUP(E113,Feuil2!$D$2:$G$3,2,FALSE),HLOOKUP(E113,Feuil2!$I$2:$K$3,2,FALSE))</f>
        <v>0</v>
      </c>
      <c r="K113" s="8">
        <f t="shared" si="19"/>
        <v>2</v>
      </c>
      <c r="L113" s="35">
        <f t="shared" si="6"/>
        <v>0</v>
      </c>
      <c r="O113" s="2"/>
      <c r="P113" s="9"/>
      <c r="Q113" s="2"/>
    </row>
    <row r="114" spans="1:17" ht="45" x14ac:dyDescent="0.25">
      <c r="A114" s="44"/>
      <c r="B114" s="45"/>
      <c r="C114" s="42"/>
      <c r="D114" s="59" t="s">
        <v>252</v>
      </c>
      <c r="E114" s="62" t="s">
        <v>1</v>
      </c>
      <c r="F114" s="5" t="s">
        <v>2</v>
      </c>
      <c r="G114" s="1" t="s">
        <v>3</v>
      </c>
      <c r="H114" s="26" t="s">
        <v>132</v>
      </c>
      <c r="I114" s="42"/>
      <c r="J114" s="42" t="e">
        <f>IFERROR(HLOOKUP(E114,Feuil2!$D$2:$G$3,2,FALSE),HLOOKUP(E114,Feuil2!$I$2:$K$3,2,FALSE))</f>
        <v>#N/A</v>
      </c>
      <c r="K114" s="42"/>
      <c r="L114" s="42"/>
      <c r="M114" s="42"/>
      <c r="N114" s="42"/>
      <c r="O114" s="42"/>
      <c r="P114" s="42"/>
      <c r="Q114" s="42"/>
    </row>
    <row r="115" spans="1:17" ht="45" customHeight="1" x14ac:dyDescent="0.25">
      <c r="A115" s="74" t="s">
        <v>23</v>
      </c>
      <c r="B115" s="74" t="s">
        <v>108</v>
      </c>
      <c r="C115" s="60" t="s">
        <v>87</v>
      </c>
      <c r="D115" s="72" t="s">
        <v>254</v>
      </c>
      <c r="E115" s="12" t="s">
        <v>143</v>
      </c>
      <c r="J115" s="34">
        <f>IFERROR(HLOOKUP(E115,Feuil2!$D$2:$G$3,2,FALSE),HLOOKUP(E115,Feuil2!$I$2:$K$3,2,FALSE))</f>
        <v>0</v>
      </c>
      <c r="K115" s="8">
        <f>IF(D115="Elément de premier ordre",5,1)</f>
        <v>1</v>
      </c>
      <c r="L115" s="35">
        <f t="shared" ref="L115:L140" si="23">J115*K115</f>
        <v>0</v>
      </c>
      <c r="O115" s="2"/>
      <c r="P115" s="9"/>
      <c r="Q115" s="2"/>
    </row>
    <row r="116" spans="1:17" ht="45" customHeight="1" x14ac:dyDescent="0.25">
      <c r="A116" s="74"/>
      <c r="B116" s="74"/>
      <c r="C116" s="60" t="s">
        <v>88</v>
      </c>
      <c r="D116" s="73"/>
      <c r="E116" s="12" t="s">
        <v>158</v>
      </c>
      <c r="J116" s="34">
        <f>IFERROR(HLOOKUP(E116,Feuil2!$D$2:$G$3,2,FALSE),HLOOKUP(E116,Feuil2!$I$2:$K$3,2,FALSE))</f>
        <v>0</v>
      </c>
      <c r="K116" s="8">
        <f t="shared" ref="K116:K140" si="24">IF(D115="Elément de premier ordre",5,2)</f>
        <v>2</v>
      </c>
      <c r="L116" s="35">
        <f t="shared" si="23"/>
        <v>0</v>
      </c>
      <c r="O116" s="2"/>
      <c r="P116" s="9"/>
      <c r="Q116" s="2"/>
    </row>
    <row r="117" spans="1:17" ht="45" customHeight="1" x14ac:dyDescent="0.25">
      <c r="A117" s="74"/>
      <c r="B117" s="74" t="s">
        <v>105</v>
      </c>
      <c r="C117" s="60" t="s">
        <v>87</v>
      </c>
      <c r="D117" s="72" t="s">
        <v>254</v>
      </c>
      <c r="E117" s="12" t="s">
        <v>143</v>
      </c>
      <c r="J117" s="34">
        <f>IFERROR(HLOOKUP(E117,Feuil2!$D$2:$G$3,2,FALSE),HLOOKUP(E117,Feuil2!$I$2:$K$3,2,FALSE))</f>
        <v>0</v>
      </c>
      <c r="K117" s="8">
        <f>IF(D117="Elément de premier ordre",5,1)</f>
        <v>1</v>
      </c>
      <c r="L117" s="35">
        <f t="shared" si="23"/>
        <v>0</v>
      </c>
      <c r="O117" s="2"/>
      <c r="P117" s="9"/>
      <c r="Q117" s="2"/>
    </row>
    <row r="118" spans="1:17" ht="45" customHeight="1" x14ac:dyDescent="0.25">
      <c r="A118" s="74"/>
      <c r="B118" s="74"/>
      <c r="C118" s="60" t="s">
        <v>88</v>
      </c>
      <c r="D118" s="73"/>
      <c r="E118" s="12" t="s">
        <v>158</v>
      </c>
      <c r="J118" s="34">
        <f>IFERROR(HLOOKUP(E118,Feuil2!$D$2:$G$3,2,FALSE),HLOOKUP(E118,Feuil2!$I$2:$K$3,2,FALSE))</f>
        <v>0</v>
      </c>
      <c r="K118" s="8">
        <f t="shared" si="24"/>
        <v>2</v>
      </c>
      <c r="L118" s="35">
        <f t="shared" si="23"/>
        <v>0</v>
      </c>
      <c r="O118" s="2"/>
      <c r="P118" s="9"/>
      <c r="Q118" s="2"/>
    </row>
    <row r="119" spans="1:17" ht="45" customHeight="1" x14ac:dyDescent="0.25">
      <c r="A119" s="74"/>
      <c r="B119" s="74" t="s">
        <v>106</v>
      </c>
      <c r="C119" s="60" t="s">
        <v>87</v>
      </c>
      <c r="D119" s="72" t="s">
        <v>254</v>
      </c>
      <c r="E119" s="12" t="s">
        <v>143</v>
      </c>
      <c r="J119" s="34">
        <f>IFERROR(HLOOKUP(E119,Feuil2!$D$2:$G$3,2,FALSE),HLOOKUP(E119,Feuil2!$I$2:$K$3,2,FALSE))</f>
        <v>0</v>
      </c>
      <c r="K119" s="8">
        <f>IF(D119="Elément de premier ordre",5,1)</f>
        <v>1</v>
      </c>
      <c r="L119" s="35">
        <f t="shared" si="23"/>
        <v>0</v>
      </c>
      <c r="O119" s="2"/>
      <c r="P119" s="9"/>
      <c r="Q119" s="2"/>
    </row>
    <row r="120" spans="1:17" ht="45" customHeight="1" x14ac:dyDescent="0.25">
      <c r="A120" s="74"/>
      <c r="B120" s="74"/>
      <c r="C120" s="60" t="s">
        <v>88</v>
      </c>
      <c r="D120" s="73"/>
      <c r="E120" s="12" t="s">
        <v>158</v>
      </c>
      <c r="J120" s="34">
        <f>IFERROR(HLOOKUP(E120,Feuil2!$D$2:$G$3,2,FALSE),HLOOKUP(E120,Feuil2!$I$2:$K$3,2,FALSE))</f>
        <v>0</v>
      </c>
      <c r="K120" s="8">
        <f t="shared" si="24"/>
        <v>2</v>
      </c>
      <c r="L120" s="35">
        <f t="shared" si="23"/>
        <v>0</v>
      </c>
      <c r="O120" s="2"/>
      <c r="P120" s="9"/>
      <c r="Q120" s="2"/>
    </row>
    <row r="121" spans="1:17" ht="45" customHeight="1" x14ac:dyDescent="0.25">
      <c r="A121" s="74"/>
      <c r="B121" s="74" t="s">
        <v>107</v>
      </c>
      <c r="C121" s="60" t="s">
        <v>87</v>
      </c>
      <c r="D121" s="72" t="s">
        <v>254</v>
      </c>
      <c r="E121" s="12" t="s">
        <v>143</v>
      </c>
      <c r="J121" s="34">
        <f>IFERROR(HLOOKUP(E121,Feuil2!$D$2:$G$3,2,FALSE),HLOOKUP(E121,Feuil2!$I$2:$K$3,2,FALSE))</f>
        <v>0</v>
      </c>
      <c r="K121" s="8">
        <f>IF(D121="Elément de premier ordre",5,1)</f>
        <v>1</v>
      </c>
      <c r="L121" s="35">
        <f t="shared" si="23"/>
        <v>0</v>
      </c>
      <c r="O121" s="2"/>
      <c r="P121" s="9"/>
      <c r="Q121" s="2"/>
    </row>
    <row r="122" spans="1:17" x14ac:dyDescent="0.25">
      <c r="A122" s="74"/>
      <c r="B122" s="74"/>
      <c r="C122" s="60" t="s">
        <v>88</v>
      </c>
      <c r="D122" s="73"/>
      <c r="E122" s="12" t="s">
        <v>158</v>
      </c>
      <c r="J122" s="34">
        <f>IFERROR(HLOOKUP(E122,Feuil2!$D$2:$G$3,2,FALSE),HLOOKUP(E122,Feuil2!$I$2:$K$3,2,FALSE))</f>
        <v>0</v>
      </c>
      <c r="K122" s="8">
        <f t="shared" si="24"/>
        <v>2</v>
      </c>
      <c r="L122" s="35">
        <f t="shared" si="23"/>
        <v>0</v>
      </c>
      <c r="O122" s="2"/>
      <c r="P122" s="9"/>
      <c r="Q122" s="2"/>
    </row>
    <row r="123" spans="1:17" x14ac:dyDescent="0.25">
      <c r="A123" s="74" t="s">
        <v>24</v>
      </c>
      <c r="B123" s="74" t="s">
        <v>110</v>
      </c>
      <c r="C123" s="60" t="s">
        <v>87</v>
      </c>
      <c r="D123" s="72" t="s">
        <v>254</v>
      </c>
      <c r="E123" s="12" t="s">
        <v>143</v>
      </c>
      <c r="J123" s="34">
        <f>IFERROR(HLOOKUP(E123,Feuil2!$D$2:$G$3,2,FALSE),HLOOKUP(E123,Feuil2!$I$2:$K$3,2,FALSE))</f>
        <v>0</v>
      </c>
      <c r="K123" s="8">
        <f>IF(D123="Elément de premier ordre",5,1)</f>
        <v>1</v>
      </c>
      <c r="L123" s="35">
        <f t="shared" si="23"/>
        <v>0</v>
      </c>
      <c r="O123" s="2"/>
      <c r="P123" s="9"/>
      <c r="Q123" s="2"/>
    </row>
    <row r="124" spans="1:17" x14ac:dyDescent="0.25">
      <c r="A124" s="74"/>
      <c r="B124" s="74"/>
      <c r="C124" s="60" t="s">
        <v>88</v>
      </c>
      <c r="D124" s="73"/>
      <c r="E124" s="12" t="s">
        <v>158</v>
      </c>
      <c r="J124" s="34">
        <f>IFERROR(HLOOKUP(E124,Feuil2!$D$2:$G$3,2,FALSE),HLOOKUP(E124,Feuil2!$I$2:$K$3,2,FALSE))</f>
        <v>0</v>
      </c>
      <c r="K124" s="8">
        <f t="shared" si="24"/>
        <v>2</v>
      </c>
      <c r="L124" s="35">
        <f t="shared" si="23"/>
        <v>0</v>
      </c>
      <c r="O124" s="2"/>
      <c r="P124" s="9"/>
      <c r="Q124" s="2"/>
    </row>
    <row r="125" spans="1:17" x14ac:dyDescent="0.25">
      <c r="A125" s="74"/>
      <c r="B125" s="74" t="s">
        <v>109</v>
      </c>
      <c r="C125" s="60" t="s">
        <v>87</v>
      </c>
      <c r="D125" s="72" t="s">
        <v>254</v>
      </c>
      <c r="E125" s="12" t="s">
        <v>143</v>
      </c>
      <c r="J125" s="34">
        <f>IFERROR(HLOOKUP(E125,Feuil2!$D$2:$G$3,2,FALSE),HLOOKUP(E125,Feuil2!$I$2:$K$3,2,FALSE))</f>
        <v>0</v>
      </c>
      <c r="K125" s="8">
        <f>IF(D125="Elément de premier ordre",5,1)</f>
        <v>1</v>
      </c>
      <c r="L125" s="35">
        <f t="shared" si="23"/>
        <v>0</v>
      </c>
      <c r="O125" s="2"/>
      <c r="P125" s="9"/>
      <c r="Q125" s="2"/>
    </row>
    <row r="126" spans="1:17" x14ac:dyDescent="0.25">
      <c r="A126" s="74"/>
      <c r="B126" s="74"/>
      <c r="C126" s="60" t="s">
        <v>88</v>
      </c>
      <c r="D126" s="73"/>
      <c r="E126" s="12" t="s">
        <v>158</v>
      </c>
      <c r="J126" s="34">
        <f>IFERROR(HLOOKUP(E126,Feuil2!$D$2:$G$3,2,FALSE),HLOOKUP(E126,Feuil2!$I$2:$K$3,2,FALSE))</f>
        <v>0</v>
      </c>
      <c r="K126" s="8">
        <f t="shared" si="24"/>
        <v>2</v>
      </c>
      <c r="L126" s="35">
        <f t="shared" si="23"/>
        <v>0</v>
      </c>
      <c r="O126" s="2"/>
      <c r="P126" s="9"/>
      <c r="Q126" s="2"/>
    </row>
    <row r="127" spans="1:17" x14ac:dyDescent="0.25">
      <c r="A127" s="74" t="s">
        <v>25</v>
      </c>
      <c r="B127" s="74" t="s">
        <v>26</v>
      </c>
      <c r="C127" s="60" t="s">
        <v>87</v>
      </c>
      <c r="D127" s="72" t="s">
        <v>254</v>
      </c>
      <c r="E127" s="12" t="s">
        <v>143</v>
      </c>
      <c r="J127" s="34">
        <f>IFERROR(HLOOKUP(E127,Feuil2!$D$2:$G$3,2,FALSE),HLOOKUP(E127,Feuil2!$I$2:$K$3,2,FALSE))</f>
        <v>0</v>
      </c>
      <c r="K127" s="8">
        <f>IF(D127="Elément de premier ordre",5,1)</f>
        <v>1</v>
      </c>
      <c r="L127" s="35">
        <f t="shared" si="23"/>
        <v>0</v>
      </c>
      <c r="O127" s="2"/>
      <c r="P127" s="9"/>
      <c r="Q127" s="2"/>
    </row>
    <row r="128" spans="1:17" x14ac:dyDescent="0.25">
      <c r="A128" s="74"/>
      <c r="B128" s="74"/>
      <c r="C128" s="60" t="s">
        <v>88</v>
      </c>
      <c r="D128" s="73"/>
      <c r="E128" s="12" t="s">
        <v>158</v>
      </c>
      <c r="J128" s="34">
        <f>IFERROR(HLOOKUP(E128,Feuil2!$D$2:$G$3,2,FALSE),HLOOKUP(E128,Feuil2!$I$2:$K$3,2,FALSE))</f>
        <v>0</v>
      </c>
      <c r="K128" s="8">
        <f t="shared" si="24"/>
        <v>2</v>
      </c>
      <c r="L128" s="35">
        <f t="shared" si="23"/>
        <v>0</v>
      </c>
      <c r="O128" s="2"/>
      <c r="P128" s="9"/>
      <c r="Q128" s="2"/>
    </row>
    <row r="129" spans="1:17" x14ac:dyDescent="0.25">
      <c r="A129" s="74" t="s">
        <v>27</v>
      </c>
      <c r="B129" s="74" t="s">
        <v>28</v>
      </c>
      <c r="C129" s="60" t="s">
        <v>87</v>
      </c>
      <c r="D129" s="72" t="s">
        <v>254</v>
      </c>
      <c r="E129" s="12" t="s">
        <v>143</v>
      </c>
      <c r="J129" s="34">
        <f>IFERROR(HLOOKUP(E129,Feuil2!$D$2:$G$3,2,FALSE),HLOOKUP(E129,Feuil2!$I$2:$K$3,2,FALSE))</f>
        <v>0</v>
      </c>
      <c r="K129" s="8">
        <f>IF(D129="Elément de premier ordre",5,1)</f>
        <v>1</v>
      </c>
      <c r="L129" s="35">
        <f t="shared" si="23"/>
        <v>0</v>
      </c>
      <c r="O129" s="2"/>
      <c r="P129" s="9"/>
      <c r="Q129" s="2"/>
    </row>
    <row r="130" spans="1:17" x14ac:dyDescent="0.25">
      <c r="A130" s="74"/>
      <c r="B130" s="74"/>
      <c r="C130" s="60" t="s">
        <v>88</v>
      </c>
      <c r="D130" s="73"/>
      <c r="E130" s="12" t="s">
        <v>158</v>
      </c>
      <c r="J130" s="34">
        <f>IFERROR(HLOOKUP(E130,Feuil2!$D$2:$G$3,2,FALSE),HLOOKUP(E130,Feuil2!$I$2:$K$3,2,FALSE))</f>
        <v>0</v>
      </c>
      <c r="K130" s="8">
        <f t="shared" si="24"/>
        <v>2</v>
      </c>
      <c r="L130" s="35">
        <f t="shared" si="23"/>
        <v>0</v>
      </c>
      <c r="O130" s="2"/>
      <c r="P130" s="9"/>
      <c r="Q130" s="2"/>
    </row>
    <row r="131" spans="1:17" x14ac:dyDescent="0.25">
      <c r="A131" s="74" t="s">
        <v>29</v>
      </c>
      <c r="B131" s="74" t="s">
        <v>30</v>
      </c>
      <c r="C131" s="60" t="s">
        <v>87</v>
      </c>
      <c r="D131" s="72" t="s">
        <v>254</v>
      </c>
      <c r="E131" s="12" t="s">
        <v>143</v>
      </c>
      <c r="J131" s="34">
        <f>IFERROR(HLOOKUP(E131,Feuil2!$D$2:$G$3,2,FALSE),HLOOKUP(E131,Feuil2!$I$2:$K$3,2,FALSE))</f>
        <v>0</v>
      </c>
      <c r="K131" s="8">
        <f>IF(D131="Elément de premier ordre",5,1)</f>
        <v>1</v>
      </c>
      <c r="L131" s="35">
        <f t="shared" si="23"/>
        <v>0</v>
      </c>
      <c r="O131" s="2"/>
      <c r="P131" s="9"/>
      <c r="Q131" s="2"/>
    </row>
    <row r="132" spans="1:17" x14ac:dyDescent="0.25">
      <c r="A132" s="74"/>
      <c r="B132" s="74"/>
      <c r="C132" s="60" t="s">
        <v>88</v>
      </c>
      <c r="D132" s="73"/>
      <c r="E132" s="12" t="s">
        <v>158</v>
      </c>
      <c r="J132" s="34">
        <f>IFERROR(HLOOKUP(E132,Feuil2!$D$2:$G$3,2,FALSE),HLOOKUP(E132,Feuil2!$I$2:$K$3,2,FALSE))</f>
        <v>0</v>
      </c>
      <c r="K132" s="8">
        <f t="shared" si="24"/>
        <v>2</v>
      </c>
      <c r="L132" s="35">
        <f t="shared" si="23"/>
        <v>0</v>
      </c>
      <c r="O132" s="2"/>
      <c r="P132" s="9"/>
      <c r="Q132" s="2"/>
    </row>
    <row r="133" spans="1:17" ht="30" customHeight="1" x14ac:dyDescent="0.25">
      <c r="A133" s="74" t="s">
        <v>31</v>
      </c>
      <c r="B133" s="74" t="s">
        <v>32</v>
      </c>
      <c r="C133" s="60" t="s">
        <v>87</v>
      </c>
      <c r="D133" s="72" t="s">
        <v>254</v>
      </c>
      <c r="E133" s="12" t="s">
        <v>143</v>
      </c>
      <c r="J133" s="34">
        <f>IFERROR(HLOOKUP(E133,Feuil2!$D$2:$G$3,2,FALSE),HLOOKUP(E133,Feuil2!$I$2:$K$3,2,FALSE))</f>
        <v>0</v>
      </c>
      <c r="K133" s="8">
        <f>IF(D133="Elément de premier ordre",5,1)</f>
        <v>1</v>
      </c>
      <c r="L133" s="35">
        <f t="shared" si="23"/>
        <v>0</v>
      </c>
      <c r="O133" s="2"/>
      <c r="P133" s="9"/>
      <c r="Q133" s="2"/>
    </row>
    <row r="134" spans="1:17" x14ac:dyDescent="0.25">
      <c r="A134" s="74"/>
      <c r="B134" s="74"/>
      <c r="C134" s="60" t="s">
        <v>88</v>
      </c>
      <c r="D134" s="73"/>
      <c r="E134" s="12" t="s">
        <v>158</v>
      </c>
      <c r="J134" s="34">
        <f>IFERROR(HLOOKUP(E134,Feuil2!$D$2:$G$3,2,FALSE),HLOOKUP(E134,Feuil2!$I$2:$K$3,2,FALSE))</f>
        <v>0</v>
      </c>
      <c r="K134" s="8">
        <f t="shared" si="24"/>
        <v>2</v>
      </c>
      <c r="L134" s="35">
        <f t="shared" si="23"/>
        <v>0</v>
      </c>
      <c r="O134" s="2"/>
      <c r="P134" s="9"/>
      <c r="Q134" s="2"/>
    </row>
    <row r="135" spans="1:17" x14ac:dyDescent="0.25">
      <c r="A135" s="72" t="s">
        <v>33</v>
      </c>
      <c r="B135" s="74" t="s">
        <v>279</v>
      </c>
      <c r="C135" s="60" t="s">
        <v>87</v>
      </c>
      <c r="D135" s="72" t="s">
        <v>254</v>
      </c>
      <c r="E135" s="12" t="s">
        <v>143</v>
      </c>
      <c r="J135" s="34">
        <f>IFERROR(HLOOKUP(E135,Feuil2!$D$2:$G$3,2,FALSE),HLOOKUP(E135,Feuil2!$I$2:$K$3,2,FALSE))</f>
        <v>0</v>
      </c>
      <c r="K135" s="8">
        <f>IF(D135="Elément de premier ordre",5,1)</f>
        <v>1</v>
      </c>
      <c r="L135" s="35">
        <f t="shared" si="23"/>
        <v>0</v>
      </c>
      <c r="O135" s="2"/>
      <c r="P135" s="9"/>
      <c r="Q135" s="2"/>
    </row>
    <row r="136" spans="1:17" x14ac:dyDescent="0.25">
      <c r="A136" s="76"/>
      <c r="B136" s="74"/>
      <c r="C136" s="60" t="s">
        <v>88</v>
      </c>
      <c r="D136" s="73"/>
      <c r="E136" s="12" t="s">
        <v>158</v>
      </c>
      <c r="J136" s="34">
        <f>IFERROR(HLOOKUP(E136,Feuil2!$D$2:$G$3,2,FALSE),HLOOKUP(E136,Feuil2!$I$2:$K$3,2,FALSE))</f>
        <v>0</v>
      </c>
      <c r="K136" s="8">
        <f t="shared" si="24"/>
        <v>2</v>
      </c>
      <c r="L136" s="35">
        <f t="shared" si="23"/>
        <v>0</v>
      </c>
      <c r="O136" s="2"/>
      <c r="P136" s="9"/>
      <c r="Q136" s="2"/>
    </row>
    <row r="137" spans="1:17" x14ac:dyDescent="0.25">
      <c r="A137" s="76"/>
      <c r="B137" s="74" t="s">
        <v>34</v>
      </c>
      <c r="C137" s="60" t="s">
        <v>87</v>
      </c>
      <c r="D137" s="72" t="s">
        <v>254</v>
      </c>
      <c r="E137" s="12" t="s">
        <v>143</v>
      </c>
      <c r="J137" s="34">
        <f>IFERROR(HLOOKUP(E137,Feuil2!$D$2:$G$3,2,FALSE),HLOOKUP(E137,Feuil2!$I$2:$K$3,2,FALSE))</f>
        <v>0</v>
      </c>
      <c r="K137" s="8">
        <f>IF(D137="Elément de premier ordre",5,1)</f>
        <v>1</v>
      </c>
      <c r="L137" s="35">
        <f t="shared" ref="L137:L138" si="25">J137*K137</f>
        <v>0</v>
      </c>
      <c r="O137" s="2"/>
      <c r="P137" s="9"/>
      <c r="Q137" s="2"/>
    </row>
    <row r="138" spans="1:17" x14ac:dyDescent="0.25">
      <c r="A138" s="73"/>
      <c r="B138" s="74"/>
      <c r="C138" s="60" t="s">
        <v>88</v>
      </c>
      <c r="D138" s="73"/>
      <c r="E138" s="12" t="s">
        <v>158</v>
      </c>
      <c r="J138" s="34">
        <f>IFERROR(HLOOKUP(E138,Feuil2!$D$2:$G$3,2,FALSE),HLOOKUP(E138,Feuil2!$I$2:$K$3,2,FALSE))</f>
        <v>0</v>
      </c>
      <c r="K138" s="8">
        <f t="shared" ref="K138" si="26">IF(D137="Elément de premier ordre",5,2)</f>
        <v>2</v>
      </c>
      <c r="L138" s="35">
        <f t="shared" si="25"/>
        <v>0</v>
      </c>
      <c r="O138" s="2"/>
      <c r="P138" s="9"/>
      <c r="Q138" s="2"/>
    </row>
    <row r="139" spans="1:17" x14ac:dyDescent="0.25">
      <c r="A139" s="74" t="s">
        <v>35</v>
      </c>
      <c r="B139" s="74" t="s">
        <v>36</v>
      </c>
      <c r="C139" s="60" t="s">
        <v>87</v>
      </c>
      <c r="D139" s="72" t="s">
        <v>254</v>
      </c>
      <c r="E139" s="12" t="s">
        <v>143</v>
      </c>
      <c r="J139" s="34">
        <f>IFERROR(HLOOKUP(E139,Feuil2!$D$2:$G$3,2,FALSE),HLOOKUP(E139,Feuil2!$I$2:$K$3,2,FALSE))</f>
        <v>0</v>
      </c>
      <c r="K139" s="8">
        <f>IF(D139="Elément de premier ordre",5,1)</f>
        <v>1</v>
      </c>
      <c r="L139" s="35">
        <f t="shared" si="23"/>
        <v>0</v>
      </c>
      <c r="O139" s="2"/>
      <c r="P139" s="9"/>
      <c r="Q139" s="2"/>
    </row>
    <row r="140" spans="1:17" x14ac:dyDescent="0.25">
      <c r="A140" s="74"/>
      <c r="B140" s="74"/>
      <c r="C140" s="60" t="s">
        <v>88</v>
      </c>
      <c r="D140" s="73"/>
      <c r="E140" s="12" t="s">
        <v>158</v>
      </c>
      <c r="J140" s="34">
        <f>IFERROR(HLOOKUP(E140,Feuil2!$D$2:$G$3,2,FALSE),HLOOKUP(E140,Feuil2!$I$2:$K$3,2,FALSE))</f>
        <v>0</v>
      </c>
      <c r="K140" s="8">
        <f t="shared" si="24"/>
        <v>2</v>
      </c>
      <c r="L140" s="35">
        <f t="shared" si="23"/>
        <v>0</v>
      </c>
      <c r="O140" s="2"/>
      <c r="P140" s="9"/>
      <c r="Q140" s="2"/>
    </row>
    <row r="141" spans="1:17" ht="15.75" thickBot="1" x14ac:dyDescent="0.3">
      <c r="A141" s="17"/>
      <c r="B141" s="17"/>
      <c r="D141" s="33"/>
      <c r="E141" s="16"/>
      <c r="J141" s="34"/>
      <c r="K141" s="8"/>
      <c r="L141" s="35"/>
      <c r="O141" s="16"/>
      <c r="P141" s="30"/>
      <c r="Q141" s="2"/>
    </row>
    <row r="142" spans="1:17" ht="45" x14ac:dyDescent="0.25">
      <c r="A142" s="42"/>
      <c r="B142" s="42"/>
      <c r="C142" s="42"/>
      <c r="D142" s="59" t="s">
        <v>252</v>
      </c>
      <c r="E142" s="62" t="s">
        <v>1</v>
      </c>
      <c r="F142" s="5" t="s">
        <v>2</v>
      </c>
      <c r="G142" s="1" t="s">
        <v>3</v>
      </c>
      <c r="H142" s="26" t="s">
        <v>132</v>
      </c>
      <c r="I142" s="42"/>
      <c r="J142" s="42"/>
      <c r="K142" s="42"/>
      <c r="L142" s="42"/>
      <c r="M142" s="42"/>
      <c r="N142" s="42"/>
      <c r="O142" s="42"/>
      <c r="P142" s="42"/>
      <c r="Q142" s="42"/>
    </row>
    <row r="143" spans="1:17" x14ac:dyDescent="0.25">
      <c r="A143" s="72" t="s">
        <v>37</v>
      </c>
      <c r="B143" s="74" t="s">
        <v>113</v>
      </c>
      <c r="C143" s="60" t="s">
        <v>87</v>
      </c>
      <c r="D143" s="72" t="s">
        <v>254</v>
      </c>
      <c r="E143" s="12" t="s">
        <v>143</v>
      </c>
      <c r="J143" s="34">
        <f>IFERROR(HLOOKUP(E143,Feuil2!$D$2:$G$3,2,FALSE),HLOOKUP(E143,Feuil2!$I$2:$K$3,2,FALSE))</f>
        <v>0</v>
      </c>
      <c r="K143" s="8">
        <f>IF(D143="Elément de premier ordre",5,1)</f>
        <v>1</v>
      </c>
      <c r="L143" s="35">
        <f t="shared" ref="L143:L170" si="27">J143*K143</f>
        <v>0</v>
      </c>
      <c r="O143" s="2"/>
      <c r="P143" s="9"/>
      <c r="Q143" s="2"/>
    </row>
    <row r="144" spans="1:17" x14ac:dyDescent="0.25">
      <c r="A144" s="76"/>
      <c r="B144" s="74"/>
      <c r="C144" s="60" t="s">
        <v>88</v>
      </c>
      <c r="D144" s="73"/>
      <c r="E144" s="12" t="s">
        <v>158</v>
      </c>
      <c r="J144" s="34">
        <f>IFERROR(HLOOKUP(E144,Feuil2!$D$2:$G$3,2,FALSE),HLOOKUP(E144,Feuil2!$I$2:$K$3,2,FALSE))</f>
        <v>0</v>
      </c>
      <c r="K144" s="8">
        <f t="shared" ref="K144:K170" si="28">IF(D143="Elément de premier ordre",5,2)</f>
        <v>2</v>
      </c>
      <c r="L144" s="35">
        <f t="shared" si="27"/>
        <v>0</v>
      </c>
      <c r="O144" s="2"/>
      <c r="P144" s="9"/>
      <c r="Q144" s="2"/>
    </row>
    <row r="145" spans="1:17" x14ac:dyDescent="0.25">
      <c r="A145" s="76"/>
      <c r="B145" s="74" t="s">
        <v>111</v>
      </c>
      <c r="C145" s="60" t="s">
        <v>87</v>
      </c>
      <c r="D145" s="72" t="s">
        <v>254</v>
      </c>
      <c r="E145" s="12" t="s">
        <v>143</v>
      </c>
      <c r="J145" s="34">
        <f>IFERROR(HLOOKUP(E145,Feuil2!$D$2:$G$3,2,FALSE),HLOOKUP(E145,Feuil2!$I$2:$K$3,2,FALSE))</f>
        <v>0</v>
      </c>
      <c r="K145" s="8">
        <f>IF(D145="Elément de premier ordre",5,1)</f>
        <v>1</v>
      </c>
      <c r="L145" s="35">
        <f t="shared" si="27"/>
        <v>0</v>
      </c>
      <c r="O145" s="2"/>
      <c r="P145" s="9"/>
      <c r="Q145" s="2"/>
    </row>
    <row r="146" spans="1:17" x14ac:dyDescent="0.25">
      <c r="A146" s="76"/>
      <c r="B146" s="74"/>
      <c r="C146" s="60" t="s">
        <v>88</v>
      </c>
      <c r="D146" s="73"/>
      <c r="E146" s="12" t="s">
        <v>158</v>
      </c>
      <c r="J146" s="34">
        <f>IFERROR(HLOOKUP(E146,Feuil2!$D$2:$G$3,2,FALSE),HLOOKUP(E146,Feuil2!$I$2:$K$3,2,FALSE))</f>
        <v>0</v>
      </c>
      <c r="K146" s="8">
        <f t="shared" si="28"/>
        <v>2</v>
      </c>
      <c r="L146" s="35">
        <f t="shared" si="27"/>
        <v>0</v>
      </c>
      <c r="O146" s="2"/>
      <c r="P146" s="9"/>
      <c r="Q146" s="2"/>
    </row>
    <row r="147" spans="1:17" x14ac:dyDescent="0.25">
      <c r="A147" s="76"/>
      <c r="B147" s="74" t="s">
        <v>112</v>
      </c>
      <c r="C147" s="60" t="s">
        <v>87</v>
      </c>
      <c r="D147" s="72" t="s">
        <v>254</v>
      </c>
      <c r="E147" s="12" t="s">
        <v>143</v>
      </c>
      <c r="J147" s="34">
        <f>IFERROR(HLOOKUP(E147,Feuil2!$D$2:$G$3,2,FALSE),HLOOKUP(E147,Feuil2!$I$2:$K$3,2,FALSE))</f>
        <v>0</v>
      </c>
      <c r="K147" s="8">
        <f>IF(D147="Elément de premier ordre",5,1)</f>
        <v>1</v>
      </c>
      <c r="L147" s="35">
        <f t="shared" si="27"/>
        <v>0</v>
      </c>
      <c r="O147" s="2"/>
      <c r="P147" s="9"/>
      <c r="Q147" s="2"/>
    </row>
    <row r="148" spans="1:17" x14ac:dyDescent="0.25">
      <c r="A148" s="76"/>
      <c r="B148" s="74"/>
      <c r="C148" s="60" t="s">
        <v>88</v>
      </c>
      <c r="D148" s="73"/>
      <c r="E148" s="12" t="s">
        <v>158</v>
      </c>
      <c r="J148" s="34">
        <f>IFERROR(HLOOKUP(E148,Feuil2!$D$2:$G$3,2,FALSE),HLOOKUP(E148,Feuil2!$I$2:$K$3,2,FALSE))</f>
        <v>0</v>
      </c>
      <c r="K148" s="8">
        <f t="shared" si="28"/>
        <v>2</v>
      </c>
      <c r="L148" s="35">
        <f t="shared" si="27"/>
        <v>0</v>
      </c>
      <c r="O148" s="2"/>
      <c r="P148" s="9"/>
      <c r="Q148" s="2"/>
    </row>
    <row r="149" spans="1:17" x14ac:dyDescent="0.25">
      <c r="A149" s="76"/>
      <c r="B149" s="72" t="s">
        <v>114</v>
      </c>
      <c r="C149" s="60" t="s">
        <v>87</v>
      </c>
      <c r="D149" s="72" t="s">
        <v>254</v>
      </c>
      <c r="E149" s="12" t="s">
        <v>143</v>
      </c>
      <c r="J149" s="34">
        <f>IFERROR(HLOOKUP(E149,Feuil2!$D$2:$G$3,2,FALSE),HLOOKUP(E149,Feuil2!$I$2:$K$3,2,FALSE))</f>
        <v>0</v>
      </c>
      <c r="K149" s="8">
        <f>IF(D149="Elément de premier ordre",5,1)</f>
        <v>1</v>
      </c>
      <c r="L149" s="35">
        <f t="shared" si="27"/>
        <v>0</v>
      </c>
      <c r="O149" s="2"/>
      <c r="P149" s="9"/>
      <c r="Q149" s="2"/>
    </row>
    <row r="150" spans="1:17" x14ac:dyDescent="0.25">
      <c r="A150" s="76"/>
      <c r="B150" s="73"/>
      <c r="C150" s="60" t="s">
        <v>88</v>
      </c>
      <c r="D150" s="73"/>
      <c r="E150" s="12" t="s">
        <v>158</v>
      </c>
      <c r="J150" s="34">
        <f>IFERROR(HLOOKUP(E150,Feuil2!$D$2:$G$3,2,FALSE),HLOOKUP(E150,Feuil2!$I$2:$K$3,2,FALSE))</f>
        <v>0</v>
      </c>
      <c r="K150" s="8">
        <f t="shared" si="28"/>
        <v>2</v>
      </c>
      <c r="L150" s="35">
        <f t="shared" si="27"/>
        <v>0</v>
      </c>
      <c r="O150" s="2"/>
      <c r="P150" s="9"/>
      <c r="Q150" s="2"/>
    </row>
    <row r="151" spans="1:17" x14ac:dyDescent="0.25">
      <c r="A151" s="76"/>
      <c r="B151" s="72" t="s">
        <v>115</v>
      </c>
      <c r="C151" s="60" t="s">
        <v>87</v>
      </c>
      <c r="D151" s="72" t="s">
        <v>254</v>
      </c>
      <c r="E151" s="12" t="s">
        <v>143</v>
      </c>
      <c r="J151" s="34">
        <f>IFERROR(HLOOKUP(E151,Feuil2!$D$2:$G$3,2,FALSE),HLOOKUP(E151,Feuil2!$I$2:$K$3,2,FALSE))</f>
        <v>0</v>
      </c>
      <c r="K151" s="8">
        <f>IF(D151="Elément de premier ordre",5,1)</f>
        <v>1</v>
      </c>
      <c r="L151" s="35">
        <f t="shared" si="27"/>
        <v>0</v>
      </c>
      <c r="O151" s="2"/>
      <c r="P151" s="9"/>
      <c r="Q151" s="2"/>
    </row>
    <row r="152" spans="1:17" x14ac:dyDescent="0.25">
      <c r="A152" s="76"/>
      <c r="B152" s="73"/>
      <c r="C152" s="60" t="s">
        <v>88</v>
      </c>
      <c r="D152" s="73"/>
      <c r="E152" s="12" t="s">
        <v>158</v>
      </c>
      <c r="J152" s="34">
        <f>IFERROR(HLOOKUP(E152,Feuil2!$D$2:$G$3,2,FALSE),HLOOKUP(E152,Feuil2!$I$2:$K$3,2,FALSE))</f>
        <v>0</v>
      </c>
      <c r="K152" s="8">
        <f t="shared" si="28"/>
        <v>2</v>
      </c>
      <c r="L152" s="35">
        <f t="shared" si="27"/>
        <v>0</v>
      </c>
      <c r="O152" s="2"/>
      <c r="P152" s="9"/>
      <c r="Q152" s="2"/>
    </row>
    <row r="153" spans="1:17" x14ac:dyDescent="0.25">
      <c r="A153" s="76"/>
      <c r="B153" s="72" t="s">
        <v>38</v>
      </c>
      <c r="C153" s="60" t="s">
        <v>87</v>
      </c>
      <c r="D153" s="72" t="s">
        <v>254</v>
      </c>
      <c r="E153" s="12" t="s">
        <v>143</v>
      </c>
      <c r="J153" s="34">
        <f>IFERROR(HLOOKUP(E153,Feuil2!$D$2:$G$3,2,FALSE),HLOOKUP(E153,Feuil2!$I$2:$K$3,2,FALSE))</f>
        <v>0</v>
      </c>
      <c r="K153" s="8">
        <f>IF(D153="Elément de premier ordre",5,1)</f>
        <v>1</v>
      </c>
      <c r="L153" s="35">
        <f t="shared" si="27"/>
        <v>0</v>
      </c>
      <c r="O153" s="2"/>
      <c r="P153" s="9"/>
      <c r="Q153" s="2"/>
    </row>
    <row r="154" spans="1:17" x14ac:dyDescent="0.25">
      <c r="A154" s="73"/>
      <c r="B154" s="73"/>
      <c r="C154" s="60" t="s">
        <v>88</v>
      </c>
      <c r="D154" s="73"/>
      <c r="E154" s="12" t="s">
        <v>158</v>
      </c>
      <c r="J154" s="34">
        <f>IFERROR(HLOOKUP(E154,Feuil2!$D$2:$G$3,2,FALSE),HLOOKUP(E154,Feuil2!$I$2:$K$3,2,FALSE))</f>
        <v>0</v>
      </c>
      <c r="K154" s="8">
        <f t="shared" si="28"/>
        <v>2</v>
      </c>
      <c r="L154" s="35">
        <f t="shared" si="27"/>
        <v>0</v>
      </c>
      <c r="O154" s="2"/>
      <c r="P154" s="9"/>
      <c r="Q154" s="2"/>
    </row>
    <row r="155" spans="1:17" x14ac:dyDescent="0.25">
      <c r="A155" s="72" t="s">
        <v>39</v>
      </c>
      <c r="B155" s="72" t="s">
        <v>40</v>
      </c>
      <c r="C155" s="60" t="s">
        <v>87</v>
      </c>
      <c r="D155" s="72" t="s">
        <v>254</v>
      </c>
      <c r="E155" s="12" t="s">
        <v>143</v>
      </c>
      <c r="J155" s="34">
        <f>IFERROR(HLOOKUP(E155,Feuil2!$D$2:$G$3,2,FALSE),HLOOKUP(E155,Feuil2!$I$2:$K$3,2,FALSE))</f>
        <v>0</v>
      </c>
      <c r="K155" s="8">
        <f>IF(D155="Elément de premier ordre",5,1)</f>
        <v>1</v>
      </c>
      <c r="L155" s="35">
        <f t="shared" si="27"/>
        <v>0</v>
      </c>
      <c r="O155" s="2"/>
      <c r="P155" s="9"/>
      <c r="Q155" s="2"/>
    </row>
    <row r="156" spans="1:17" x14ac:dyDescent="0.25">
      <c r="A156" s="76"/>
      <c r="B156" s="73"/>
      <c r="C156" s="60" t="s">
        <v>88</v>
      </c>
      <c r="D156" s="73"/>
      <c r="E156" s="12" t="s">
        <v>158</v>
      </c>
      <c r="J156" s="34">
        <f>IFERROR(HLOOKUP(E156,Feuil2!$D$2:$G$3,2,FALSE),HLOOKUP(E156,Feuil2!$I$2:$K$3,2,FALSE))</f>
        <v>0</v>
      </c>
      <c r="K156" s="8">
        <f t="shared" si="28"/>
        <v>2</v>
      </c>
      <c r="L156" s="35">
        <f t="shared" si="27"/>
        <v>0</v>
      </c>
      <c r="O156" s="2"/>
      <c r="P156" s="9"/>
      <c r="Q156" s="2"/>
    </row>
    <row r="157" spans="1:17" x14ac:dyDescent="0.25">
      <c r="A157" s="76"/>
      <c r="B157" s="72" t="s">
        <v>41</v>
      </c>
      <c r="C157" s="60" t="s">
        <v>87</v>
      </c>
      <c r="D157" s="72" t="s">
        <v>254</v>
      </c>
      <c r="E157" s="12" t="s">
        <v>143</v>
      </c>
      <c r="J157" s="34">
        <f>IFERROR(HLOOKUP(E157,Feuil2!$D$2:$G$3,2,FALSE),HLOOKUP(E157,Feuil2!$I$2:$K$3,2,FALSE))</f>
        <v>0</v>
      </c>
      <c r="K157" s="8">
        <f>IF(D157="Elément de premier ordre",5,1)</f>
        <v>1</v>
      </c>
      <c r="L157" s="35">
        <f t="shared" si="27"/>
        <v>0</v>
      </c>
      <c r="O157" s="2"/>
      <c r="P157" s="9"/>
      <c r="Q157" s="2"/>
    </row>
    <row r="158" spans="1:17" x14ac:dyDescent="0.25">
      <c r="A158" s="76"/>
      <c r="B158" s="73"/>
      <c r="C158" s="60" t="s">
        <v>88</v>
      </c>
      <c r="D158" s="73"/>
      <c r="E158" s="12" t="s">
        <v>158</v>
      </c>
      <c r="J158" s="34">
        <f>IFERROR(HLOOKUP(E158,Feuil2!$D$2:$G$3,2,FALSE),HLOOKUP(E158,Feuil2!$I$2:$K$3,2,FALSE))</f>
        <v>0</v>
      </c>
      <c r="K158" s="8">
        <f t="shared" si="28"/>
        <v>2</v>
      </c>
      <c r="L158" s="35">
        <f t="shared" si="27"/>
        <v>0</v>
      </c>
      <c r="O158" s="2"/>
      <c r="P158" s="9"/>
      <c r="Q158" s="2"/>
    </row>
    <row r="159" spans="1:17" x14ac:dyDescent="0.25">
      <c r="A159" s="76"/>
      <c r="B159" s="72" t="s">
        <v>119</v>
      </c>
      <c r="C159" s="60" t="s">
        <v>87</v>
      </c>
      <c r="D159" s="72" t="s">
        <v>254</v>
      </c>
      <c r="E159" s="12" t="s">
        <v>143</v>
      </c>
      <c r="J159" s="34">
        <f>IFERROR(HLOOKUP(E159,Feuil2!$D$2:$G$3,2,FALSE),HLOOKUP(E159,Feuil2!$I$2:$K$3,2,FALSE))</f>
        <v>0</v>
      </c>
      <c r="K159" s="8">
        <f>IF(D159="Elément de premier ordre",5,1)</f>
        <v>1</v>
      </c>
      <c r="L159" s="35">
        <f t="shared" si="27"/>
        <v>0</v>
      </c>
      <c r="O159" s="2"/>
      <c r="P159" s="9"/>
      <c r="Q159" s="2"/>
    </row>
    <row r="160" spans="1:17" x14ac:dyDescent="0.25">
      <c r="A160" s="76"/>
      <c r="B160" s="73"/>
      <c r="C160" s="60" t="s">
        <v>88</v>
      </c>
      <c r="D160" s="73"/>
      <c r="E160" s="12" t="s">
        <v>158</v>
      </c>
      <c r="J160" s="34">
        <f>IFERROR(HLOOKUP(E160,Feuil2!$D$2:$G$3,2,FALSE),HLOOKUP(E160,Feuil2!$I$2:$K$3,2,FALSE))</f>
        <v>0</v>
      </c>
      <c r="K160" s="8">
        <f t="shared" si="28"/>
        <v>2</v>
      </c>
      <c r="L160" s="35">
        <f t="shared" si="27"/>
        <v>0</v>
      </c>
      <c r="O160" s="2"/>
      <c r="P160" s="9"/>
      <c r="Q160" s="2"/>
    </row>
    <row r="161" spans="1:17" x14ac:dyDescent="0.25">
      <c r="A161" s="76"/>
      <c r="B161" s="72" t="s">
        <v>42</v>
      </c>
      <c r="C161" s="60" t="s">
        <v>87</v>
      </c>
      <c r="D161" s="72" t="s">
        <v>254</v>
      </c>
      <c r="E161" s="12" t="s">
        <v>143</v>
      </c>
      <c r="J161" s="34">
        <f>IFERROR(HLOOKUP(E161,Feuil2!$D$2:$G$3,2,FALSE),HLOOKUP(E161,Feuil2!$I$2:$K$3,2,FALSE))</f>
        <v>0</v>
      </c>
      <c r="K161" s="8">
        <f>IF(D161="Elément de premier ordre",5,1)</f>
        <v>1</v>
      </c>
      <c r="L161" s="35">
        <f t="shared" si="27"/>
        <v>0</v>
      </c>
      <c r="O161" s="2"/>
      <c r="P161" s="9"/>
      <c r="Q161" s="2"/>
    </row>
    <row r="162" spans="1:17" x14ac:dyDescent="0.25">
      <c r="A162" s="73"/>
      <c r="B162" s="73"/>
      <c r="C162" s="60" t="s">
        <v>88</v>
      </c>
      <c r="D162" s="73"/>
      <c r="E162" s="12" t="s">
        <v>158</v>
      </c>
      <c r="J162" s="34">
        <f>IFERROR(HLOOKUP(E162,Feuil2!$D$2:$G$3,2,FALSE),HLOOKUP(E162,Feuil2!$I$2:$K$3,2,FALSE))</f>
        <v>0</v>
      </c>
      <c r="K162" s="8">
        <f t="shared" si="28"/>
        <v>2</v>
      </c>
      <c r="L162" s="35">
        <f t="shared" si="27"/>
        <v>0</v>
      </c>
      <c r="O162" s="2"/>
      <c r="P162" s="9"/>
      <c r="Q162" s="2"/>
    </row>
    <row r="163" spans="1:17" ht="15" customHeight="1" x14ac:dyDescent="0.25">
      <c r="A163" s="74" t="s">
        <v>43</v>
      </c>
      <c r="B163" s="74" t="s">
        <v>117</v>
      </c>
      <c r="C163" s="60" t="s">
        <v>87</v>
      </c>
      <c r="D163" s="72" t="s">
        <v>254</v>
      </c>
      <c r="E163" s="12" t="s">
        <v>143</v>
      </c>
      <c r="J163" s="34">
        <f>IFERROR(HLOOKUP(E163,Feuil2!$D$2:$G$3,2,FALSE),HLOOKUP(E163,Feuil2!$I$2:$K$3,2,FALSE))</f>
        <v>0</v>
      </c>
      <c r="K163" s="8">
        <f>IF(D163="Elément de premier ordre",5,1)</f>
        <v>1</v>
      </c>
      <c r="L163" s="35">
        <f t="shared" si="27"/>
        <v>0</v>
      </c>
      <c r="O163" s="2"/>
      <c r="P163" s="9"/>
      <c r="Q163" s="2"/>
    </row>
    <row r="164" spans="1:17" ht="15" customHeight="1" x14ac:dyDescent="0.25">
      <c r="A164" s="74"/>
      <c r="B164" s="74"/>
      <c r="C164" s="60" t="s">
        <v>88</v>
      </c>
      <c r="D164" s="73"/>
      <c r="E164" s="12" t="s">
        <v>158</v>
      </c>
      <c r="J164" s="34">
        <f>IFERROR(HLOOKUP(E164,Feuil2!$D$2:$G$3,2,FALSE),HLOOKUP(E164,Feuil2!$I$2:$K$3,2,FALSE))</f>
        <v>0</v>
      </c>
      <c r="K164" s="8">
        <f t="shared" si="28"/>
        <v>2</v>
      </c>
      <c r="L164" s="35">
        <f t="shared" si="27"/>
        <v>0</v>
      </c>
      <c r="O164" s="2"/>
      <c r="P164" s="9"/>
      <c r="Q164" s="2"/>
    </row>
    <row r="165" spans="1:17" ht="15" customHeight="1" x14ac:dyDescent="0.25">
      <c r="A165" s="74"/>
      <c r="B165" s="74" t="s">
        <v>116</v>
      </c>
      <c r="C165" s="60" t="s">
        <v>87</v>
      </c>
      <c r="D165" s="72" t="s">
        <v>254</v>
      </c>
      <c r="E165" s="12" t="s">
        <v>143</v>
      </c>
      <c r="J165" s="34">
        <f>IFERROR(HLOOKUP(E165,Feuil2!$D$2:$G$3,2,FALSE),HLOOKUP(E165,Feuil2!$I$2:$K$3,2,FALSE))</f>
        <v>0</v>
      </c>
      <c r="K165" s="8">
        <f>IF(D165="Elément de premier ordre",5,1)</f>
        <v>1</v>
      </c>
      <c r="L165" s="35">
        <f t="shared" si="27"/>
        <v>0</v>
      </c>
      <c r="O165" s="2"/>
      <c r="P165" s="9"/>
      <c r="Q165" s="2"/>
    </row>
    <row r="166" spans="1:17" x14ac:dyDescent="0.25">
      <c r="A166" s="74"/>
      <c r="B166" s="74"/>
      <c r="C166" s="60" t="s">
        <v>88</v>
      </c>
      <c r="D166" s="73"/>
      <c r="E166" s="12" t="s">
        <v>158</v>
      </c>
      <c r="J166" s="34">
        <f>IFERROR(HLOOKUP(E166,Feuil2!$D$2:$G$3,2,FALSE),HLOOKUP(E166,Feuil2!$I$2:$K$3,2,FALSE))</f>
        <v>0</v>
      </c>
      <c r="K166" s="8">
        <f t="shared" si="28"/>
        <v>2</v>
      </c>
      <c r="L166" s="35">
        <f t="shared" si="27"/>
        <v>0</v>
      </c>
      <c r="O166" s="2"/>
      <c r="P166" s="9"/>
      <c r="Q166" s="2"/>
    </row>
    <row r="167" spans="1:17" x14ac:dyDescent="0.25">
      <c r="A167" s="74"/>
      <c r="B167" s="74" t="s">
        <v>280</v>
      </c>
      <c r="C167" s="60" t="s">
        <v>87</v>
      </c>
      <c r="D167" s="72" t="s">
        <v>254</v>
      </c>
      <c r="E167" s="12" t="s">
        <v>143</v>
      </c>
      <c r="J167" s="34">
        <f>IFERROR(HLOOKUP(E167,Feuil2!$D$2:$G$3,2,FALSE),HLOOKUP(E167,Feuil2!$I$2:$K$3,2,FALSE))</f>
        <v>0</v>
      </c>
      <c r="K167" s="8">
        <f>IF(D167="Elément de premier ordre",5,1)</f>
        <v>1</v>
      </c>
      <c r="L167" s="35">
        <f t="shared" si="27"/>
        <v>0</v>
      </c>
      <c r="O167" s="2"/>
      <c r="P167" s="9"/>
      <c r="Q167" s="2"/>
    </row>
    <row r="168" spans="1:17" x14ac:dyDescent="0.25">
      <c r="A168" s="74"/>
      <c r="B168" s="74"/>
      <c r="C168" s="60" t="s">
        <v>88</v>
      </c>
      <c r="D168" s="73"/>
      <c r="E168" s="12" t="s">
        <v>158</v>
      </c>
      <c r="J168" s="34">
        <f>IFERROR(HLOOKUP(E168,Feuil2!$D$2:$G$3,2,FALSE),HLOOKUP(E168,Feuil2!$I$2:$K$3,2,FALSE))</f>
        <v>0</v>
      </c>
      <c r="K168" s="8">
        <f t="shared" si="28"/>
        <v>2</v>
      </c>
      <c r="L168" s="35">
        <f t="shared" si="27"/>
        <v>0</v>
      </c>
      <c r="O168" s="2"/>
      <c r="P168" s="9"/>
      <c r="Q168" s="2"/>
    </row>
    <row r="169" spans="1:17" x14ac:dyDescent="0.25">
      <c r="A169" s="74"/>
      <c r="B169" s="74" t="s">
        <v>281</v>
      </c>
      <c r="C169" s="60" t="s">
        <v>87</v>
      </c>
      <c r="D169" s="72" t="s">
        <v>254</v>
      </c>
      <c r="E169" s="12" t="s">
        <v>143</v>
      </c>
      <c r="J169" s="34">
        <f>IFERROR(HLOOKUP(E169,Feuil2!$D$2:$G$3,2,FALSE),HLOOKUP(E169,Feuil2!$I$2:$K$3,2,FALSE))</f>
        <v>0</v>
      </c>
      <c r="K169" s="8">
        <f>IF(D169="Elément de premier ordre",5,1)</f>
        <v>1</v>
      </c>
      <c r="L169" s="35">
        <f t="shared" si="27"/>
        <v>0</v>
      </c>
      <c r="O169" s="2"/>
      <c r="P169" s="9"/>
      <c r="Q169" s="2"/>
    </row>
    <row r="170" spans="1:17" x14ac:dyDescent="0.25">
      <c r="A170" s="74"/>
      <c r="B170" s="74"/>
      <c r="C170" s="60" t="s">
        <v>88</v>
      </c>
      <c r="D170" s="73"/>
      <c r="E170" s="12" t="s">
        <v>158</v>
      </c>
      <c r="J170" s="34">
        <f>IFERROR(HLOOKUP(E170,Feuil2!$D$2:$G$3,2,FALSE),HLOOKUP(E170,Feuil2!$I$2:$K$3,2,FALSE))</f>
        <v>0</v>
      </c>
      <c r="K170" s="8">
        <f t="shared" si="28"/>
        <v>2</v>
      </c>
      <c r="L170" s="35">
        <f t="shared" si="27"/>
        <v>0</v>
      </c>
      <c r="O170" s="2"/>
      <c r="P170" s="9"/>
      <c r="Q170" s="2"/>
    </row>
    <row r="171" spans="1:17" ht="15.75" thickBot="1" x14ac:dyDescent="0.3">
      <c r="A171" s="17"/>
      <c r="B171" s="17"/>
      <c r="D171" s="33"/>
      <c r="E171" s="16"/>
      <c r="J171" s="34"/>
      <c r="K171" s="8"/>
      <c r="L171" s="35"/>
      <c r="O171" s="16"/>
      <c r="P171" s="30"/>
      <c r="Q171" s="2"/>
    </row>
    <row r="172" spans="1:17" ht="45" x14ac:dyDescent="0.25">
      <c r="A172" s="42"/>
      <c r="B172" s="42"/>
      <c r="C172" s="42"/>
      <c r="D172" s="59" t="s">
        <v>252</v>
      </c>
      <c r="E172" s="62" t="s">
        <v>1</v>
      </c>
      <c r="F172" s="5" t="s">
        <v>2</v>
      </c>
      <c r="G172" s="1" t="s">
        <v>3</v>
      </c>
      <c r="H172" s="26" t="s">
        <v>132</v>
      </c>
      <c r="I172" s="42"/>
      <c r="J172" s="42"/>
      <c r="K172" s="42"/>
      <c r="L172" s="42"/>
      <c r="M172" s="42"/>
      <c r="N172" s="42"/>
      <c r="O172" s="42"/>
      <c r="P172" s="42"/>
      <c r="Q172" s="42"/>
    </row>
    <row r="173" spans="1:17" x14ac:dyDescent="0.25">
      <c r="A173" s="72" t="s">
        <v>44</v>
      </c>
      <c r="B173" s="72" t="s">
        <v>282</v>
      </c>
      <c r="C173" s="60" t="s">
        <v>87</v>
      </c>
      <c r="D173" s="72" t="s">
        <v>254</v>
      </c>
      <c r="E173" s="12" t="s">
        <v>143</v>
      </c>
      <c r="J173" s="34">
        <f>IFERROR(HLOOKUP(E173,Feuil2!$D$2:$G$3,2,FALSE),HLOOKUP(E173,Feuil2!$I$2:$K$3,2,FALSE))</f>
        <v>0</v>
      </c>
      <c r="K173" s="8">
        <f>IF(D173="Elément de premier ordre",5,1)</f>
        <v>1</v>
      </c>
      <c r="L173" s="35">
        <f t="shared" ref="L173:L204" si="29">J173*K173</f>
        <v>0</v>
      </c>
      <c r="O173" s="2"/>
      <c r="P173" s="9"/>
      <c r="Q173" s="2"/>
    </row>
    <row r="174" spans="1:17" x14ac:dyDescent="0.25">
      <c r="A174" s="76"/>
      <c r="B174" s="73"/>
      <c r="C174" s="60" t="s">
        <v>88</v>
      </c>
      <c r="D174" s="73"/>
      <c r="E174" s="12" t="s">
        <v>158</v>
      </c>
      <c r="J174" s="34">
        <f>IFERROR(HLOOKUP(E174,Feuil2!$D$2:$G$3,2,FALSE),HLOOKUP(E174,Feuil2!$I$2:$K$3,2,FALSE))</f>
        <v>0</v>
      </c>
      <c r="K174" s="8">
        <f t="shared" ref="K174:K204" si="30">IF(D173="Elément de premier ordre",5,2)</f>
        <v>2</v>
      </c>
      <c r="L174" s="35">
        <f t="shared" si="29"/>
        <v>0</v>
      </c>
      <c r="O174" s="2"/>
      <c r="P174" s="9"/>
      <c r="Q174" s="2"/>
    </row>
    <row r="175" spans="1:17" x14ac:dyDescent="0.25">
      <c r="A175" s="76"/>
      <c r="B175" s="72" t="s">
        <v>283</v>
      </c>
      <c r="C175" s="60" t="s">
        <v>87</v>
      </c>
      <c r="D175" s="72" t="s">
        <v>254</v>
      </c>
      <c r="E175" s="12" t="s">
        <v>143</v>
      </c>
      <c r="J175" s="34">
        <f>IFERROR(HLOOKUP(E175,Feuil2!$D$2:$G$3,2,FALSE),HLOOKUP(E175,Feuil2!$I$2:$K$3,2,FALSE))</f>
        <v>0</v>
      </c>
      <c r="K175" s="8">
        <f>IF(D175="Elément de premier ordre",5,1)</f>
        <v>1</v>
      </c>
      <c r="L175" s="35">
        <f t="shared" si="29"/>
        <v>0</v>
      </c>
      <c r="O175" s="2"/>
      <c r="P175" s="9"/>
      <c r="Q175" s="2"/>
    </row>
    <row r="176" spans="1:17" x14ac:dyDescent="0.25">
      <c r="A176" s="76"/>
      <c r="B176" s="73"/>
      <c r="C176" s="60" t="s">
        <v>88</v>
      </c>
      <c r="D176" s="73"/>
      <c r="E176" s="12" t="s">
        <v>158</v>
      </c>
      <c r="J176" s="34">
        <f>IFERROR(HLOOKUP(E176,Feuil2!$D$2:$G$3,2,FALSE),HLOOKUP(E176,Feuil2!$I$2:$K$3,2,FALSE))</f>
        <v>0</v>
      </c>
      <c r="K176" s="8">
        <f t="shared" si="30"/>
        <v>2</v>
      </c>
      <c r="L176" s="35">
        <f t="shared" si="29"/>
        <v>0</v>
      </c>
      <c r="O176" s="2"/>
      <c r="P176" s="9"/>
      <c r="Q176" s="2"/>
    </row>
    <row r="177" spans="1:17" x14ac:dyDescent="0.25">
      <c r="A177" s="76"/>
      <c r="B177" s="72" t="s">
        <v>118</v>
      </c>
      <c r="C177" s="60" t="s">
        <v>87</v>
      </c>
      <c r="D177" s="72" t="s">
        <v>254</v>
      </c>
      <c r="E177" s="12" t="s">
        <v>143</v>
      </c>
      <c r="J177" s="34">
        <f>IFERROR(HLOOKUP(E177,Feuil2!$D$2:$G$3,2,FALSE),HLOOKUP(E177,Feuil2!$I$2:$K$3,2,FALSE))</f>
        <v>0</v>
      </c>
      <c r="K177" s="8">
        <f>IF(D177="Elément de premier ordre",5,1)</f>
        <v>1</v>
      </c>
      <c r="L177" s="35">
        <f t="shared" si="29"/>
        <v>0</v>
      </c>
      <c r="O177" s="2"/>
      <c r="P177" s="9"/>
      <c r="Q177" s="2"/>
    </row>
    <row r="178" spans="1:17" x14ac:dyDescent="0.25">
      <c r="A178" s="76"/>
      <c r="B178" s="73"/>
      <c r="C178" s="60" t="s">
        <v>88</v>
      </c>
      <c r="D178" s="73"/>
      <c r="E178" s="12" t="s">
        <v>158</v>
      </c>
      <c r="J178" s="34">
        <f>IFERROR(HLOOKUP(E178,Feuil2!$D$2:$G$3,2,FALSE),HLOOKUP(E178,Feuil2!$I$2:$K$3,2,FALSE))</f>
        <v>0</v>
      </c>
      <c r="K178" s="8">
        <f t="shared" si="30"/>
        <v>2</v>
      </c>
      <c r="L178" s="35">
        <f t="shared" si="29"/>
        <v>0</v>
      </c>
      <c r="O178" s="2"/>
      <c r="P178" s="9"/>
      <c r="Q178" s="2"/>
    </row>
    <row r="179" spans="1:17" x14ac:dyDescent="0.25">
      <c r="A179" s="76"/>
      <c r="B179" s="72" t="s">
        <v>284</v>
      </c>
      <c r="C179" s="60" t="s">
        <v>87</v>
      </c>
      <c r="D179" s="72" t="s">
        <v>254</v>
      </c>
      <c r="E179" s="12" t="s">
        <v>143</v>
      </c>
      <c r="J179" s="34">
        <f>IFERROR(HLOOKUP(E179,Feuil2!$D$2:$G$3,2,FALSE),HLOOKUP(E179,Feuil2!$I$2:$K$3,2,FALSE))</f>
        <v>0</v>
      </c>
      <c r="K179" s="8">
        <f>IF(D179="Elément de premier ordre",5,1)</f>
        <v>1</v>
      </c>
      <c r="L179" s="35">
        <f t="shared" si="29"/>
        <v>0</v>
      </c>
      <c r="O179" s="2"/>
      <c r="P179" s="9"/>
      <c r="Q179" s="2"/>
    </row>
    <row r="180" spans="1:17" x14ac:dyDescent="0.25">
      <c r="A180" s="73"/>
      <c r="B180" s="73"/>
      <c r="C180" s="60" t="s">
        <v>88</v>
      </c>
      <c r="D180" s="73"/>
      <c r="E180" s="12" t="s">
        <v>158</v>
      </c>
      <c r="J180" s="34">
        <f>IFERROR(HLOOKUP(E180,Feuil2!$D$2:$G$3,2,FALSE),HLOOKUP(E180,Feuil2!$I$2:$K$3,2,FALSE))</f>
        <v>0</v>
      </c>
      <c r="K180" s="8">
        <f t="shared" si="30"/>
        <v>2</v>
      </c>
      <c r="L180" s="35">
        <f t="shared" si="29"/>
        <v>0</v>
      </c>
      <c r="O180" s="2"/>
      <c r="P180" s="9"/>
      <c r="Q180" s="2"/>
    </row>
    <row r="181" spans="1:17" x14ac:dyDescent="0.25">
      <c r="A181" s="72" t="s">
        <v>45</v>
      </c>
      <c r="B181" s="72" t="s">
        <v>285</v>
      </c>
      <c r="C181" s="60" t="s">
        <v>87</v>
      </c>
      <c r="D181" s="72" t="s">
        <v>254</v>
      </c>
      <c r="E181" s="12" t="s">
        <v>143</v>
      </c>
      <c r="J181" s="34">
        <f>IFERROR(HLOOKUP(E181,Feuil2!$D$2:$G$3,2,FALSE),HLOOKUP(E181,Feuil2!$I$2:$K$3,2,FALSE))</f>
        <v>0</v>
      </c>
      <c r="K181" s="8">
        <f>IF(D181="Elément de premier ordre",5,1)</f>
        <v>1</v>
      </c>
      <c r="L181" s="35">
        <f t="shared" si="29"/>
        <v>0</v>
      </c>
      <c r="O181" s="2"/>
      <c r="P181" s="9"/>
      <c r="Q181" s="2"/>
    </row>
    <row r="182" spans="1:17" x14ac:dyDescent="0.25">
      <c r="A182" s="76"/>
      <c r="B182" s="73"/>
      <c r="C182" s="60" t="s">
        <v>88</v>
      </c>
      <c r="D182" s="73"/>
      <c r="E182" s="12" t="s">
        <v>158</v>
      </c>
      <c r="J182" s="34">
        <f>IFERROR(HLOOKUP(E182,Feuil2!$D$2:$G$3,2,FALSE),HLOOKUP(E182,Feuil2!$I$2:$K$3,2,FALSE))</f>
        <v>0</v>
      </c>
      <c r="K182" s="8">
        <f t="shared" si="30"/>
        <v>2</v>
      </c>
      <c r="L182" s="35">
        <f t="shared" si="29"/>
        <v>0</v>
      </c>
      <c r="O182" s="2"/>
      <c r="P182" s="9"/>
      <c r="Q182" s="2"/>
    </row>
    <row r="183" spans="1:17" x14ac:dyDescent="0.25">
      <c r="A183" s="76"/>
      <c r="B183" s="72" t="s">
        <v>46</v>
      </c>
      <c r="C183" s="60" t="s">
        <v>87</v>
      </c>
      <c r="D183" s="72" t="s">
        <v>254</v>
      </c>
      <c r="E183" s="12" t="s">
        <v>143</v>
      </c>
      <c r="J183" s="34">
        <f>IFERROR(HLOOKUP(E183,Feuil2!$D$2:$G$3,2,FALSE),HLOOKUP(E183,Feuil2!$I$2:$K$3,2,FALSE))</f>
        <v>0</v>
      </c>
      <c r="K183" s="8">
        <f>IF(D183="Elément de premier ordre",5,1)</f>
        <v>1</v>
      </c>
      <c r="L183" s="35">
        <f t="shared" si="29"/>
        <v>0</v>
      </c>
      <c r="O183" s="2"/>
      <c r="P183" s="9"/>
      <c r="Q183" s="2"/>
    </row>
    <row r="184" spans="1:17" x14ac:dyDescent="0.25">
      <c r="A184" s="76"/>
      <c r="B184" s="73"/>
      <c r="C184" s="60" t="s">
        <v>88</v>
      </c>
      <c r="D184" s="73"/>
      <c r="E184" s="12" t="s">
        <v>158</v>
      </c>
      <c r="J184" s="34">
        <f>IFERROR(HLOOKUP(E184,Feuil2!$D$2:$G$3,2,FALSE),HLOOKUP(E184,Feuil2!$I$2:$K$3,2,FALSE))</f>
        <v>0</v>
      </c>
      <c r="K184" s="8">
        <f t="shared" si="30"/>
        <v>2</v>
      </c>
      <c r="L184" s="35">
        <f t="shared" si="29"/>
        <v>0</v>
      </c>
      <c r="O184" s="2"/>
      <c r="P184" s="9"/>
      <c r="Q184" s="2"/>
    </row>
    <row r="185" spans="1:17" x14ac:dyDescent="0.25">
      <c r="A185" s="76"/>
      <c r="B185" s="72" t="s">
        <v>255</v>
      </c>
      <c r="C185" s="60" t="s">
        <v>87</v>
      </c>
      <c r="D185" s="72" t="s">
        <v>254</v>
      </c>
      <c r="E185" s="12" t="s">
        <v>143</v>
      </c>
      <c r="J185" s="34">
        <f>IFERROR(HLOOKUP(E185,Feuil2!$D$2:$G$3,2,FALSE),HLOOKUP(E185,Feuil2!$I$2:$K$3,2,FALSE))</f>
        <v>0</v>
      </c>
      <c r="K185" s="8">
        <f>IF(D185="Elément de premier ordre",5,1)</f>
        <v>1</v>
      </c>
      <c r="L185" s="35">
        <f t="shared" si="29"/>
        <v>0</v>
      </c>
      <c r="O185" s="2"/>
      <c r="P185" s="9"/>
      <c r="Q185" s="2"/>
    </row>
    <row r="186" spans="1:17" x14ac:dyDescent="0.25">
      <c r="A186" s="76"/>
      <c r="B186" s="73"/>
      <c r="C186" s="60" t="s">
        <v>88</v>
      </c>
      <c r="D186" s="73"/>
      <c r="E186" s="12" t="s">
        <v>158</v>
      </c>
      <c r="J186" s="34">
        <f>IFERROR(HLOOKUP(E186,Feuil2!$D$2:$G$3,2,FALSE),HLOOKUP(E186,Feuil2!$I$2:$K$3,2,FALSE))</f>
        <v>0</v>
      </c>
      <c r="K186" s="8">
        <f t="shared" si="30"/>
        <v>2</v>
      </c>
      <c r="L186" s="35">
        <f t="shared" si="29"/>
        <v>0</v>
      </c>
      <c r="O186" s="2"/>
      <c r="P186" s="9"/>
      <c r="Q186" s="2"/>
    </row>
    <row r="187" spans="1:17" x14ac:dyDescent="0.25">
      <c r="A187" s="76"/>
      <c r="B187" s="72" t="s">
        <v>256</v>
      </c>
      <c r="C187" s="60" t="s">
        <v>87</v>
      </c>
      <c r="D187" s="72" t="s">
        <v>254</v>
      </c>
      <c r="E187" s="12" t="s">
        <v>143</v>
      </c>
      <c r="J187" s="34">
        <f>IFERROR(HLOOKUP(E187,Feuil2!$D$2:$G$3,2,FALSE),HLOOKUP(E187,Feuil2!$I$2:$K$3,2,FALSE))</f>
        <v>0</v>
      </c>
      <c r="K187" s="8">
        <f t="shared" ref="K187" si="31">IF(D187="Elément de premier ordre",5,1)</f>
        <v>1</v>
      </c>
      <c r="L187" s="35">
        <f t="shared" si="29"/>
        <v>0</v>
      </c>
      <c r="O187" s="2"/>
      <c r="P187" s="9"/>
      <c r="Q187" s="2"/>
    </row>
    <row r="188" spans="1:17" x14ac:dyDescent="0.25">
      <c r="A188" s="76"/>
      <c r="B188" s="73"/>
      <c r="C188" s="60" t="s">
        <v>88</v>
      </c>
      <c r="D188" s="73"/>
      <c r="E188" s="12" t="s">
        <v>158</v>
      </c>
      <c r="J188" s="34">
        <f>IFERROR(HLOOKUP(E188,Feuil2!$D$2:$G$3,2,FALSE),HLOOKUP(E188,Feuil2!$I$2:$K$3,2,FALSE))</f>
        <v>0</v>
      </c>
      <c r="K188" s="8">
        <f t="shared" si="30"/>
        <v>2</v>
      </c>
      <c r="L188" s="35">
        <f t="shared" si="29"/>
        <v>0</v>
      </c>
      <c r="O188" s="2"/>
      <c r="P188" s="9"/>
      <c r="Q188" s="2"/>
    </row>
    <row r="189" spans="1:17" x14ac:dyDescent="0.25">
      <c r="A189" s="76"/>
      <c r="B189" s="72" t="s">
        <v>257</v>
      </c>
      <c r="C189" s="60" t="s">
        <v>87</v>
      </c>
      <c r="D189" s="72" t="s">
        <v>254</v>
      </c>
      <c r="E189" s="12" t="s">
        <v>143</v>
      </c>
      <c r="J189" s="34">
        <f>IFERROR(HLOOKUP(E189,Feuil2!$D$2:$G$3,2,FALSE),HLOOKUP(E189,Feuil2!$I$2:$K$3,2,FALSE))</f>
        <v>0</v>
      </c>
      <c r="K189" s="8">
        <f t="shared" ref="K189" si="32">IF(D189="Elément de premier ordre",5,1)</f>
        <v>1</v>
      </c>
      <c r="L189" s="35">
        <f t="shared" si="29"/>
        <v>0</v>
      </c>
      <c r="O189" s="2"/>
      <c r="P189" s="9"/>
      <c r="Q189" s="2"/>
    </row>
    <row r="190" spans="1:17" x14ac:dyDescent="0.25">
      <c r="A190" s="76"/>
      <c r="B190" s="73"/>
      <c r="C190" s="60" t="s">
        <v>88</v>
      </c>
      <c r="D190" s="73"/>
      <c r="E190" s="12" t="s">
        <v>158</v>
      </c>
      <c r="J190" s="34">
        <f>IFERROR(HLOOKUP(E190,Feuil2!$D$2:$G$3,2,FALSE),HLOOKUP(E190,Feuil2!$I$2:$K$3,2,FALSE))</f>
        <v>0</v>
      </c>
      <c r="K190" s="8">
        <f t="shared" si="30"/>
        <v>2</v>
      </c>
      <c r="L190" s="35">
        <f t="shared" si="29"/>
        <v>0</v>
      </c>
      <c r="O190" s="2"/>
      <c r="P190" s="9"/>
      <c r="Q190" s="2"/>
    </row>
    <row r="191" spans="1:17" x14ac:dyDescent="0.25">
      <c r="A191" s="76"/>
      <c r="B191" s="72" t="s">
        <v>47</v>
      </c>
      <c r="C191" s="60" t="s">
        <v>87</v>
      </c>
      <c r="D191" s="72" t="s">
        <v>254</v>
      </c>
      <c r="E191" s="12" t="s">
        <v>143</v>
      </c>
      <c r="J191" s="34">
        <f>IFERROR(HLOOKUP(E191,Feuil2!$D$2:$G$3,2,FALSE),HLOOKUP(E191,Feuil2!$I$2:$K$3,2,FALSE))</f>
        <v>0</v>
      </c>
      <c r="K191" s="8">
        <f>IF(D191="Elément de premier ordre",5,1)</f>
        <v>1</v>
      </c>
      <c r="L191" s="35">
        <f t="shared" si="29"/>
        <v>0</v>
      </c>
      <c r="O191" s="2"/>
      <c r="P191" s="9"/>
      <c r="Q191" s="2"/>
    </row>
    <row r="192" spans="1:17" x14ac:dyDescent="0.25">
      <c r="A192" s="76"/>
      <c r="B192" s="73"/>
      <c r="C192" s="60" t="s">
        <v>88</v>
      </c>
      <c r="D192" s="73"/>
      <c r="E192" s="12" t="s">
        <v>158</v>
      </c>
      <c r="J192" s="34">
        <f>IFERROR(HLOOKUP(E192,Feuil2!$D$2:$G$3,2,FALSE),HLOOKUP(E192,Feuil2!$I$2:$K$3,2,FALSE))</f>
        <v>0</v>
      </c>
      <c r="K192" s="8">
        <f t="shared" si="30"/>
        <v>2</v>
      </c>
      <c r="L192" s="35">
        <f t="shared" si="29"/>
        <v>0</v>
      </c>
      <c r="O192" s="2"/>
      <c r="P192" s="9"/>
      <c r="Q192" s="2"/>
    </row>
    <row r="193" spans="1:17" x14ac:dyDescent="0.25">
      <c r="A193" s="76"/>
      <c r="B193" s="72" t="s">
        <v>48</v>
      </c>
      <c r="C193" s="60" t="s">
        <v>87</v>
      </c>
      <c r="D193" s="72" t="s">
        <v>254</v>
      </c>
      <c r="E193" s="12" t="s">
        <v>143</v>
      </c>
      <c r="J193" s="34">
        <f>IFERROR(HLOOKUP(E193,Feuil2!$D$2:$G$3,2,FALSE),HLOOKUP(E193,Feuil2!$I$2:$K$3,2,FALSE))</f>
        <v>0</v>
      </c>
      <c r="K193" s="8">
        <f>IF(D193="Elément de premier ordre",5,1)</f>
        <v>1</v>
      </c>
      <c r="L193" s="35">
        <f t="shared" si="29"/>
        <v>0</v>
      </c>
      <c r="O193" s="2"/>
      <c r="P193" s="9"/>
      <c r="Q193" s="2"/>
    </row>
    <row r="194" spans="1:17" x14ac:dyDescent="0.25">
      <c r="A194" s="73"/>
      <c r="B194" s="73"/>
      <c r="C194" s="60" t="s">
        <v>88</v>
      </c>
      <c r="D194" s="73"/>
      <c r="E194" s="12" t="s">
        <v>158</v>
      </c>
      <c r="J194" s="34">
        <f>IFERROR(HLOOKUP(E194,Feuil2!$D$2:$G$3,2,FALSE),HLOOKUP(E194,Feuil2!$I$2:$K$3,2,FALSE))</f>
        <v>0</v>
      </c>
      <c r="K194" s="8">
        <f t="shared" si="30"/>
        <v>2</v>
      </c>
      <c r="L194" s="35">
        <f t="shared" si="29"/>
        <v>0</v>
      </c>
      <c r="O194" s="2"/>
      <c r="P194" s="9"/>
      <c r="Q194" s="2"/>
    </row>
    <row r="195" spans="1:17" x14ac:dyDescent="0.25">
      <c r="A195" s="74" t="s">
        <v>49</v>
      </c>
      <c r="B195" s="72" t="s">
        <v>50</v>
      </c>
      <c r="C195" s="60" t="s">
        <v>87</v>
      </c>
      <c r="D195" s="72" t="s">
        <v>254</v>
      </c>
      <c r="E195" s="12" t="s">
        <v>143</v>
      </c>
      <c r="J195" s="34">
        <f>IFERROR(HLOOKUP(E195,Feuil2!$D$2:$G$3,2,FALSE),HLOOKUP(E195,Feuil2!$I$2:$K$3,2,FALSE))</f>
        <v>0</v>
      </c>
      <c r="K195" s="8">
        <f>IF(D195="Elément de premier ordre",5,1)</f>
        <v>1</v>
      </c>
      <c r="L195" s="35">
        <f t="shared" si="29"/>
        <v>0</v>
      </c>
      <c r="O195" s="2"/>
      <c r="P195" s="9"/>
      <c r="Q195" s="2"/>
    </row>
    <row r="196" spans="1:17" x14ac:dyDescent="0.25">
      <c r="A196" s="74"/>
      <c r="B196" s="73"/>
      <c r="C196" s="60" t="s">
        <v>88</v>
      </c>
      <c r="D196" s="73"/>
      <c r="E196" s="12" t="s">
        <v>158</v>
      </c>
      <c r="J196" s="34">
        <f>IFERROR(HLOOKUP(E196,Feuil2!$D$2:$G$3,2,FALSE),HLOOKUP(E196,Feuil2!$I$2:$K$3,2,FALSE))</f>
        <v>0</v>
      </c>
      <c r="K196" s="8">
        <f t="shared" si="30"/>
        <v>2</v>
      </c>
      <c r="L196" s="35">
        <f t="shared" si="29"/>
        <v>0</v>
      </c>
      <c r="O196" s="2"/>
      <c r="P196" s="9"/>
      <c r="Q196" s="2"/>
    </row>
    <row r="197" spans="1:17" x14ac:dyDescent="0.25">
      <c r="A197" s="72" t="s">
        <v>51</v>
      </c>
      <c r="B197" s="72" t="s">
        <v>286</v>
      </c>
      <c r="C197" s="60" t="s">
        <v>87</v>
      </c>
      <c r="D197" s="72" t="s">
        <v>254</v>
      </c>
      <c r="E197" s="12" t="s">
        <v>143</v>
      </c>
      <c r="J197" s="34">
        <f>IFERROR(HLOOKUP(E197,Feuil2!$D$2:$G$3,2,FALSE),HLOOKUP(E197,Feuil2!$I$2:$K$3,2,FALSE))</f>
        <v>0</v>
      </c>
      <c r="K197" s="8">
        <f>IF(D197="Elément de premier ordre",5,1)</f>
        <v>1</v>
      </c>
      <c r="L197" s="35">
        <f t="shared" si="29"/>
        <v>0</v>
      </c>
      <c r="O197" s="2"/>
      <c r="P197" s="9"/>
      <c r="Q197" s="2"/>
    </row>
    <row r="198" spans="1:17" x14ac:dyDescent="0.25">
      <c r="A198" s="73"/>
      <c r="B198" s="73"/>
      <c r="C198" s="60" t="s">
        <v>88</v>
      </c>
      <c r="D198" s="73"/>
      <c r="E198" s="12" t="s">
        <v>158</v>
      </c>
      <c r="J198" s="34">
        <f>IFERROR(HLOOKUP(E198,Feuil2!$D$2:$G$3,2,FALSE),HLOOKUP(E198,Feuil2!$I$2:$K$3,2,FALSE))</f>
        <v>0</v>
      </c>
      <c r="K198" s="8">
        <f t="shared" si="30"/>
        <v>2</v>
      </c>
      <c r="L198" s="35">
        <f t="shared" si="29"/>
        <v>0</v>
      </c>
      <c r="O198" s="2"/>
      <c r="P198" s="9"/>
      <c r="Q198" s="2"/>
    </row>
    <row r="199" spans="1:17" ht="15" customHeight="1" x14ac:dyDescent="0.25">
      <c r="A199" s="74" t="s">
        <v>52</v>
      </c>
      <c r="B199" s="74" t="s">
        <v>287</v>
      </c>
      <c r="C199" s="60" t="s">
        <v>87</v>
      </c>
      <c r="D199" s="72" t="s">
        <v>254</v>
      </c>
      <c r="E199" s="12" t="s">
        <v>143</v>
      </c>
      <c r="J199" s="34">
        <f>IFERROR(HLOOKUP(E199,Feuil2!$D$2:$G$3,2,FALSE),HLOOKUP(E199,Feuil2!$I$2:$K$3,2,FALSE))</f>
        <v>0</v>
      </c>
      <c r="K199" s="8">
        <f>IF(D199="Elément de premier ordre",5,1)</f>
        <v>1</v>
      </c>
      <c r="L199" s="35">
        <f t="shared" si="29"/>
        <v>0</v>
      </c>
      <c r="O199" s="2"/>
      <c r="P199" s="9"/>
      <c r="Q199" s="2"/>
    </row>
    <row r="200" spans="1:17" ht="15" customHeight="1" x14ac:dyDescent="0.25">
      <c r="A200" s="74"/>
      <c r="B200" s="74"/>
      <c r="C200" s="60" t="s">
        <v>88</v>
      </c>
      <c r="D200" s="73"/>
      <c r="E200" s="12" t="s">
        <v>158</v>
      </c>
      <c r="J200" s="34">
        <f>IFERROR(HLOOKUP(E200,Feuil2!$D$2:$G$3,2,FALSE),HLOOKUP(E200,Feuil2!$I$2:$K$3,2,FALSE))</f>
        <v>0</v>
      </c>
      <c r="K200" s="8">
        <f t="shared" si="30"/>
        <v>2</v>
      </c>
      <c r="L200" s="35">
        <f t="shared" si="29"/>
        <v>0</v>
      </c>
      <c r="O200" s="2"/>
      <c r="P200" s="9"/>
      <c r="Q200" s="2"/>
    </row>
    <row r="201" spans="1:17" x14ac:dyDescent="0.25">
      <c r="A201" s="74"/>
      <c r="B201" s="74" t="s">
        <v>288</v>
      </c>
      <c r="C201" s="60" t="s">
        <v>87</v>
      </c>
      <c r="D201" s="72" t="s">
        <v>254</v>
      </c>
      <c r="E201" s="12" t="s">
        <v>143</v>
      </c>
      <c r="J201" s="34">
        <f>IFERROR(HLOOKUP(E201,Feuil2!$D$2:$G$3,2,FALSE),HLOOKUP(E201,Feuil2!$I$2:$K$3,2,FALSE))</f>
        <v>0</v>
      </c>
      <c r="K201" s="8">
        <f>IF(D201="Elément de premier ordre",5,1)</f>
        <v>1</v>
      </c>
      <c r="L201" s="35">
        <f t="shared" si="29"/>
        <v>0</v>
      </c>
      <c r="O201" s="2"/>
      <c r="P201" s="9"/>
      <c r="Q201" s="2"/>
    </row>
    <row r="202" spans="1:17" x14ac:dyDescent="0.25">
      <c r="A202" s="74"/>
      <c r="B202" s="74"/>
      <c r="C202" s="60" t="s">
        <v>88</v>
      </c>
      <c r="D202" s="73"/>
      <c r="E202" s="12" t="s">
        <v>158</v>
      </c>
      <c r="J202" s="34">
        <f>IFERROR(HLOOKUP(E202,Feuil2!$D$2:$G$3,2,FALSE),HLOOKUP(E202,Feuil2!$I$2:$K$3,2,FALSE))</f>
        <v>0</v>
      </c>
      <c r="K202" s="8">
        <f t="shared" si="30"/>
        <v>2</v>
      </c>
      <c r="L202" s="35">
        <f t="shared" si="29"/>
        <v>0</v>
      </c>
      <c r="O202" s="2"/>
      <c r="P202" s="9"/>
      <c r="Q202" s="2"/>
    </row>
    <row r="203" spans="1:17" x14ac:dyDescent="0.25">
      <c r="A203" s="74"/>
      <c r="B203" s="74" t="s">
        <v>120</v>
      </c>
      <c r="C203" s="60" t="s">
        <v>87</v>
      </c>
      <c r="D203" s="72" t="s">
        <v>254</v>
      </c>
      <c r="E203" s="12" t="s">
        <v>143</v>
      </c>
      <c r="J203" s="34">
        <f>IFERROR(HLOOKUP(E203,Feuil2!$D$2:$G$3,2,FALSE),HLOOKUP(E203,Feuil2!$I$2:$K$3,2,FALSE))</f>
        <v>0</v>
      </c>
      <c r="K203" s="8">
        <f>IF(D203="Elément de premier ordre",5,1)</f>
        <v>1</v>
      </c>
      <c r="L203" s="35">
        <f t="shared" si="29"/>
        <v>0</v>
      </c>
      <c r="O203" s="2"/>
      <c r="P203" s="9"/>
      <c r="Q203" s="2"/>
    </row>
    <row r="204" spans="1:17" ht="15.75" thickBot="1" x14ac:dyDescent="0.3">
      <c r="A204" s="74"/>
      <c r="B204" s="74"/>
      <c r="C204" s="60" t="s">
        <v>88</v>
      </c>
      <c r="D204" s="73"/>
      <c r="E204" s="12" t="s">
        <v>158</v>
      </c>
      <c r="J204" s="34">
        <f>IFERROR(HLOOKUP(E204,Feuil2!$D$2:$G$3,2,FALSE),HLOOKUP(E204,Feuil2!$I$2:$K$3,2,FALSE))</f>
        <v>0</v>
      </c>
      <c r="K204" s="8">
        <f t="shared" si="30"/>
        <v>2</v>
      </c>
      <c r="L204" s="35">
        <f t="shared" si="29"/>
        <v>0</v>
      </c>
      <c r="O204" s="2"/>
      <c r="P204" s="9"/>
      <c r="Q204" s="2"/>
    </row>
    <row r="205" spans="1:17" ht="45" x14ac:dyDescent="0.25">
      <c r="A205" s="42"/>
      <c r="B205" s="42"/>
      <c r="C205" s="42"/>
      <c r="D205" s="59" t="s">
        <v>252</v>
      </c>
      <c r="E205" s="62" t="s">
        <v>1</v>
      </c>
      <c r="F205" s="5" t="s">
        <v>2</v>
      </c>
      <c r="G205" s="1" t="s">
        <v>3</v>
      </c>
      <c r="H205" s="26" t="s">
        <v>132</v>
      </c>
      <c r="I205" s="42"/>
      <c r="J205" s="42"/>
      <c r="K205" s="42"/>
      <c r="L205" s="42"/>
      <c r="M205" s="42"/>
      <c r="N205" s="42"/>
      <c r="O205" s="42"/>
      <c r="P205" s="42"/>
      <c r="Q205" s="42"/>
    </row>
    <row r="206" spans="1:17" x14ac:dyDescent="0.25">
      <c r="A206" s="72" t="s">
        <v>53</v>
      </c>
      <c r="B206" s="72" t="s">
        <v>289</v>
      </c>
      <c r="C206" s="60" t="s">
        <v>87</v>
      </c>
      <c r="D206" s="72" t="s">
        <v>254</v>
      </c>
      <c r="E206" s="12" t="s">
        <v>143</v>
      </c>
      <c r="J206" s="34">
        <f>IFERROR(HLOOKUP(E206,Feuil2!$D$2:$G$3,2,FALSE),HLOOKUP(E206,Feuil2!$I$2:$K$3,2,FALSE))</f>
        <v>0</v>
      </c>
      <c r="K206" s="8">
        <f>IF(D206="Elément de premier ordre",5,1)</f>
        <v>1</v>
      </c>
      <c r="L206" s="35">
        <f t="shared" ref="L206:L241" si="33">J206*K206</f>
        <v>0</v>
      </c>
      <c r="O206" s="2"/>
      <c r="P206" s="9"/>
      <c r="Q206" s="2"/>
    </row>
    <row r="207" spans="1:17" x14ac:dyDescent="0.25">
      <c r="A207" s="76"/>
      <c r="B207" s="73"/>
      <c r="C207" s="60" t="s">
        <v>88</v>
      </c>
      <c r="D207" s="73"/>
      <c r="E207" s="12" t="s">
        <v>158</v>
      </c>
      <c r="J207" s="34">
        <f>IFERROR(HLOOKUP(E207,Feuil2!$D$2:$G$3,2,FALSE),HLOOKUP(E207,Feuil2!$I$2:$K$3,2,FALSE))</f>
        <v>0</v>
      </c>
      <c r="K207" s="8">
        <f t="shared" ref="K207:K241" si="34">IF(D206="Elément de premier ordre",5,2)</f>
        <v>2</v>
      </c>
      <c r="L207" s="35">
        <f t="shared" si="33"/>
        <v>0</v>
      </c>
      <c r="O207" s="2"/>
      <c r="P207" s="9"/>
      <c r="Q207" s="2"/>
    </row>
    <row r="208" spans="1:17" x14ac:dyDescent="0.25">
      <c r="A208" s="76"/>
      <c r="B208" s="72" t="s">
        <v>54</v>
      </c>
      <c r="C208" s="60" t="s">
        <v>87</v>
      </c>
      <c r="D208" s="72" t="s">
        <v>254</v>
      </c>
      <c r="E208" s="12" t="s">
        <v>143</v>
      </c>
      <c r="J208" s="34">
        <f>IFERROR(HLOOKUP(E208,Feuil2!$D$2:$G$3,2,FALSE),HLOOKUP(E208,Feuil2!$I$2:$K$3,2,FALSE))</f>
        <v>0</v>
      </c>
      <c r="K208" s="8">
        <f>IF(D208="Elément de premier ordre",5,1)</f>
        <v>1</v>
      </c>
      <c r="L208" s="35">
        <f t="shared" si="33"/>
        <v>0</v>
      </c>
      <c r="O208" s="2"/>
      <c r="P208" s="9"/>
      <c r="Q208" s="2"/>
    </row>
    <row r="209" spans="1:17" x14ac:dyDescent="0.25">
      <c r="A209" s="76"/>
      <c r="B209" s="73"/>
      <c r="C209" s="60" t="s">
        <v>88</v>
      </c>
      <c r="D209" s="73"/>
      <c r="E209" s="12" t="s">
        <v>158</v>
      </c>
      <c r="J209" s="34">
        <f>IFERROR(HLOOKUP(E209,Feuil2!$D$2:$G$3,2,FALSE),HLOOKUP(E209,Feuil2!$I$2:$K$3,2,FALSE))</f>
        <v>0</v>
      </c>
      <c r="K209" s="8">
        <f t="shared" si="34"/>
        <v>2</v>
      </c>
      <c r="L209" s="35">
        <f t="shared" si="33"/>
        <v>0</v>
      </c>
      <c r="O209" s="2"/>
      <c r="P209" s="9"/>
      <c r="Q209" s="2"/>
    </row>
    <row r="210" spans="1:17" x14ac:dyDescent="0.25">
      <c r="A210" s="76"/>
      <c r="B210" s="72" t="s">
        <v>55</v>
      </c>
      <c r="C210" s="60" t="s">
        <v>87</v>
      </c>
      <c r="D210" s="72" t="s">
        <v>254</v>
      </c>
      <c r="E210" s="12" t="s">
        <v>143</v>
      </c>
      <c r="J210" s="34">
        <f>IFERROR(HLOOKUP(E210,Feuil2!$D$2:$G$3,2,FALSE),HLOOKUP(E210,Feuil2!$I$2:$K$3,2,FALSE))</f>
        <v>0</v>
      </c>
      <c r="K210" s="8">
        <f>IF(D210="Elément de premier ordre",5,1)</f>
        <v>1</v>
      </c>
      <c r="L210" s="35">
        <f t="shared" si="33"/>
        <v>0</v>
      </c>
      <c r="O210" s="2"/>
      <c r="P210" s="9"/>
      <c r="Q210" s="2"/>
    </row>
    <row r="211" spans="1:17" x14ac:dyDescent="0.25">
      <c r="A211" s="76"/>
      <c r="B211" s="73"/>
      <c r="C211" s="60" t="s">
        <v>88</v>
      </c>
      <c r="D211" s="73"/>
      <c r="E211" s="12" t="s">
        <v>158</v>
      </c>
      <c r="J211" s="34">
        <f>IFERROR(HLOOKUP(E211,Feuil2!$D$2:$G$3,2,FALSE),HLOOKUP(E211,Feuil2!$I$2:$K$3,2,FALSE))</f>
        <v>0</v>
      </c>
      <c r="K211" s="8">
        <f t="shared" si="34"/>
        <v>2</v>
      </c>
      <c r="L211" s="35">
        <f t="shared" si="33"/>
        <v>0</v>
      </c>
      <c r="O211" s="2"/>
      <c r="P211" s="9"/>
      <c r="Q211" s="2"/>
    </row>
    <row r="212" spans="1:17" x14ac:dyDescent="0.25">
      <c r="A212" s="76"/>
      <c r="B212" s="72" t="s">
        <v>56</v>
      </c>
      <c r="C212" s="60" t="s">
        <v>87</v>
      </c>
      <c r="D212" s="72" t="s">
        <v>254</v>
      </c>
      <c r="E212" s="12" t="s">
        <v>143</v>
      </c>
      <c r="J212" s="34">
        <f>IFERROR(HLOOKUP(E212,Feuil2!$D$2:$G$3,2,FALSE),HLOOKUP(E212,Feuil2!$I$2:$K$3,2,FALSE))</f>
        <v>0</v>
      </c>
      <c r="K212" s="8">
        <f>IF(D212="Elément de premier ordre",5,1)</f>
        <v>1</v>
      </c>
      <c r="L212" s="35">
        <f t="shared" si="33"/>
        <v>0</v>
      </c>
      <c r="O212" s="2"/>
      <c r="P212" s="9"/>
      <c r="Q212" s="2"/>
    </row>
    <row r="213" spans="1:17" x14ac:dyDescent="0.25">
      <c r="A213" s="76"/>
      <c r="B213" s="73"/>
      <c r="C213" s="60" t="s">
        <v>88</v>
      </c>
      <c r="D213" s="73"/>
      <c r="E213" s="12" t="s">
        <v>158</v>
      </c>
      <c r="J213" s="34">
        <f>IFERROR(HLOOKUP(E213,Feuil2!$D$2:$G$3,2,FALSE),HLOOKUP(E213,Feuil2!$I$2:$K$3,2,FALSE))</f>
        <v>0</v>
      </c>
      <c r="K213" s="8">
        <f t="shared" si="34"/>
        <v>2</v>
      </c>
      <c r="L213" s="35">
        <f t="shared" si="33"/>
        <v>0</v>
      </c>
      <c r="O213" s="2"/>
      <c r="P213" s="9"/>
      <c r="Q213" s="2"/>
    </row>
    <row r="214" spans="1:17" x14ac:dyDescent="0.25">
      <c r="A214" s="76"/>
      <c r="B214" s="72" t="s">
        <v>57</v>
      </c>
      <c r="C214" s="60" t="s">
        <v>87</v>
      </c>
      <c r="D214" s="72" t="s">
        <v>254</v>
      </c>
      <c r="E214" s="12" t="s">
        <v>143</v>
      </c>
      <c r="J214" s="34">
        <f>IFERROR(HLOOKUP(E214,Feuil2!$D$2:$G$3,2,FALSE),HLOOKUP(E214,Feuil2!$I$2:$K$3,2,FALSE))</f>
        <v>0</v>
      </c>
      <c r="K214" s="8">
        <f>IF(D214="Elément de premier ordre",5,1)</f>
        <v>1</v>
      </c>
      <c r="L214" s="35">
        <f t="shared" si="33"/>
        <v>0</v>
      </c>
      <c r="O214" s="2"/>
      <c r="P214" s="9"/>
      <c r="Q214" s="2"/>
    </row>
    <row r="215" spans="1:17" x14ac:dyDescent="0.25">
      <c r="A215" s="76"/>
      <c r="B215" s="73"/>
      <c r="C215" s="60" t="s">
        <v>88</v>
      </c>
      <c r="D215" s="73"/>
      <c r="E215" s="12" t="s">
        <v>158</v>
      </c>
      <c r="J215" s="34">
        <f>IFERROR(HLOOKUP(E215,Feuil2!$D$2:$G$3,2,FALSE),HLOOKUP(E215,Feuil2!$I$2:$K$3,2,FALSE))</f>
        <v>0</v>
      </c>
      <c r="K215" s="8">
        <f t="shared" si="34"/>
        <v>2</v>
      </c>
      <c r="L215" s="35">
        <f t="shared" si="33"/>
        <v>0</v>
      </c>
      <c r="O215" s="2"/>
      <c r="P215" s="9"/>
      <c r="Q215" s="2"/>
    </row>
    <row r="216" spans="1:17" x14ac:dyDescent="0.25">
      <c r="A216" s="76"/>
      <c r="B216" s="72" t="s">
        <v>58</v>
      </c>
      <c r="C216" s="60" t="s">
        <v>87</v>
      </c>
      <c r="D216" s="72" t="s">
        <v>254</v>
      </c>
      <c r="E216" s="12" t="s">
        <v>143</v>
      </c>
      <c r="J216" s="34">
        <f>IFERROR(HLOOKUP(E216,Feuil2!$D$2:$G$3,2,FALSE),HLOOKUP(E216,Feuil2!$I$2:$K$3,2,FALSE))</f>
        <v>0</v>
      </c>
      <c r="K216" s="8">
        <f>IF(D216="Elément de premier ordre",5,1)</f>
        <v>1</v>
      </c>
      <c r="L216" s="35">
        <f t="shared" si="33"/>
        <v>0</v>
      </c>
      <c r="O216" s="2"/>
      <c r="P216" s="9"/>
      <c r="Q216" s="2"/>
    </row>
    <row r="217" spans="1:17" x14ac:dyDescent="0.25">
      <c r="A217" s="73"/>
      <c r="B217" s="73"/>
      <c r="C217" s="60" t="s">
        <v>88</v>
      </c>
      <c r="D217" s="73"/>
      <c r="E217" s="12" t="s">
        <v>158</v>
      </c>
      <c r="J217" s="34">
        <f>IFERROR(HLOOKUP(E217,Feuil2!$D$2:$G$3,2,FALSE),HLOOKUP(E217,Feuil2!$I$2:$K$3,2,FALSE))</f>
        <v>0</v>
      </c>
      <c r="K217" s="8">
        <f t="shared" si="34"/>
        <v>2</v>
      </c>
      <c r="L217" s="35">
        <f t="shared" si="33"/>
        <v>0</v>
      </c>
      <c r="O217" s="2"/>
      <c r="P217" s="9"/>
      <c r="Q217" s="2"/>
    </row>
    <row r="218" spans="1:17" x14ac:dyDescent="0.25">
      <c r="A218" s="72" t="s">
        <v>59</v>
      </c>
      <c r="B218" s="74" t="s">
        <v>90</v>
      </c>
      <c r="C218" s="60" t="s">
        <v>87</v>
      </c>
      <c r="D218" s="72" t="s">
        <v>254</v>
      </c>
      <c r="E218" s="12" t="s">
        <v>143</v>
      </c>
      <c r="J218" s="34">
        <f>IFERROR(HLOOKUP(E218,Feuil2!$D$2:$G$3,2,FALSE),HLOOKUP(E218,Feuil2!$I$2:$K$3,2,FALSE))</f>
        <v>0</v>
      </c>
      <c r="K218" s="8">
        <f>IF(D218="Elément de premier ordre",5,1)</f>
        <v>1</v>
      </c>
      <c r="L218" s="35">
        <f t="shared" si="33"/>
        <v>0</v>
      </c>
      <c r="O218" s="2"/>
      <c r="P218" s="9"/>
      <c r="Q218" s="2"/>
    </row>
    <row r="219" spans="1:17" x14ac:dyDescent="0.25">
      <c r="A219" s="76"/>
      <c r="B219" s="74"/>
      <c r="C219" s="60" t="s">
        <v>88</v>
      </c>
      <c r="D219" s="73"/>
      <c r="E219" s="12" t="s">
        <v>158</v>
      </c>
      <c r="J219" s="34">
        <f>IFERROR(HLOOKUP(E219,Feuil2!$D$2:$G$3,2,FALSE),HLOOKUP(E219,Feuil2!$I$2:$K$3,2,FALSE))</f>
        <v>0</v>
      </c>
      <c r="K219" s="8">
        <f t="shared" si="34"/>
        <v>2</v>
      </c>
      <c r="L219" s="35">
        <f t="shared" si="33"/>
        <v>0</v>
      </c>
      <c r="O219" s="2"/>
      <c r="P219" s="9"/>
      <c r="Q219" s="2"/>
    </row>
    <row r="220" spans="1:17" x14ac:dyDescent="0.25">
      <c r="A220" s="76"/>
      <c r="B220" s="74" t="s">
        <v>89</v>
      </c>
      <c r="C220" s="60" t="s">
        <v>87</v>
      </c>
      <c r="D220" s="72" t="s">
        <v>254</v>
      </c>
      <c r="E220" s="12" t="s">
        <v>143</v>
      </c>
      <c r="J220" s="34">
        <f>IFERROR(HLOOKUP(E220,Feuil2!$D$2:$G$3,2,FALSE),HLOOKUP(E220,Feuil2!$I$2:$K$3,2,FALSE))</f>
        <v>0</v>
      </c>
      <c r="K220" s="8">
        <f>IF(D220="Elément de premier ordre",5,1)</f>
        <v>1</v>
      </c>
      <c r="L220" s="35">
        <f t="shared" si="33"/>
        <v>0</v>
      </c>
      <c r="O220" s="2"/>
      <c r="P220" s="9"/>
      <c r="Q220" s="2"/>
    </row>
    <row r="221" spans="1:17" x14ac:dyDescent="0.25">
      <c r="A221" s="76"/>
      <c r="B221" s="74"/>
      <c r="C221" s="60" t="s">
        <v>88</v>
      </c>
      <c r="D221" s="73"/>
      <c r="E221" s="12" t="s">
        <v>158</v>
      </c>
      <c r="J221" s="34">
        <f>IFERROR(HLOOKUP(E221,Feuil2!$D$2:$G$3,2,FALSE),HLOOKUP(E221,Feuil2!$I$2:$K$3,2,FALSE))</f>
        <v>0</v>
      </c>
      <c r="K221" s="8">
        <f t="shared" si="34"/>
        <v>2</v>
      </c>
      <c r="L221" s="35">
        <f t="shared" si="33"/>
        <v>0</v>
      </c>
      <c r="O221" s="2"/>
      <c r="P221" s="9"/>
      <c r="Q221" s="2"/>
    </row>
    <row r="222" spans="1:17" x14ac:dyDescent="0.25">
      <c r="A222" s="76"/>
      <c r="B222" s="74" t="s">
        <v>290</v>
      </c>
      <c r="C222" s="60" t="s">
        <v>87</v>
      </c>
      <c r="D222" s="72" t="s">
        <v>254</v>
      </c>
      <c r="E222" s="12" t="s">
        <v>143</v>
      </c>
      <c r="J222" s="34">
        <f>IFERROR(HLOOKUP(E222,Feuil2!$D$2:$G$3,2,FALSE),HLOOKUP(E222,Feuil2!$I$2:$K$3,2,FALSE))</f>
        <v>0</v>
      </c>
      <c r="K222" s="8">
        <f>IF(D222="Elément de premier ordre",5,1)</f>
        <v>1</v>
      </c>
      <c r="L222" s="35">
        <f t="shared" si="33"/>
        <v>0</v>
      </c>
      <c r="O222" s="2"/>
      <c r="P222" s="9"/>
      <c r="Q222" s="2"/>
    </row>
    <row r="223" spans="1:17" x14ac:dyDescent="0.25">
      <c r="A223" s="76"/>
      <c r="B223" s="74"/>
      <c r="C223" s="60" t="s">
        <v>88</v>
      </c>
      <c r="D223" s="73"/>
      <c r="E223" s="12" t="s">
        <v>158</v>
      </c>
      <c r="J223" s="34">
        <f>IFERROR(HLOOKUP(E223,Feuil2!$D$2:$G$3,2,FALSE),HLOOKUP(E223,Feuil2!$I$2:$K$3,2,FALSE))</f>
        <v>0</v>
      </c>
      <c r="K223" s="8">
        <f t="shared" si="34"/>
        <v>2</v>
      </c>
      <c r="L223" s="35">
        <f t="shared" si="33"/>
        <v>0</v>
      </c>
      <c r="O223" s="2"/>
      <c r="P223" s="9"/>
      <c r="Q223" s="2"/>
    </row>
    <row r="224" spans="1:17" x14ac:dyDescent="0.25">
      <c r="A224" s="76"/>
      <c r="B224" s="72" t="s">
        <v>60</v>
      </c>
      <c r="C224" s="60" t="s">
        <v>87</v>
      </c>
      <c r="D224" s="72" t="s">
        <v>254</v>
      </c>
      <c r="E224" s="12" t="s">
        <v>143</v>
      </c>
      <c r="J224" s="34">
        <f>IFERROR(HLOOKUP(E224,Feuil2!$D$2:$G$3,2,FALSE),HLOOKUP(E224,Feuil2!$I$2:$K$3,2,FALSE))</f>
        <v>0</v>
      </c>
      <c r="K224" s="8">
        <f>IF(D224="Elément de premier ordre",5,1)</f>
        <v>1</v>
      </c>
      <c r="L224" s="35">
        <f t="shared" si="33"/>
        <v>0</v>
      </c>
      <c r="O224" s="2"/>
      <c r="P224" s="9"/>
      <c r="Q224" s="2"/>
    </row>
    <row r="225" spans="1:17" x14ac:dyDescent="0.25">
      <c r="A225" s="76"/>
      <c r="B225" s="73"/>
      <c r="C225" s="60" t="s">
        <v>88</v>
      </c>
      <c r="D225" s="73"/>
      <c r="E225" s="12" t="s">
        <v>158</v>
      </c>
      <c r="J225" s="34">
        <f>IFERROR(HLOOKUP(E225,Feuil2!$D$2:$G$3,2,FALSE),HLOOKUP(E225,Feuil2!$I$2:$K$3,2,FALSE))</f>
        <v>0</v>
      </c>
      <c r="K225" s="8">
        <f t="shared" si="34"/>
        <v>2</v>
      </c>
      <c r="L225" s="35">
        <f t="shared" si="33"/>
        <v>0</v>
      </c>
      <c r="O225" s="2"/>
      <c r="P225" s="9"/>
      <c r="Q225" s="2"/>
    </row>
    <row r="226" spans="1:17" x14ac:dyDescent="0.25">
      <c r="A226" s="76"/>
      <c r="B226" s="72" t="s">
        <v>61</v>
      </c>
      <c r="C226" s="60" t="s">
        <v>87</v>
      </c>
      <c r="D226" s="72" t="s">
        <v>254</v>
      </c>
      <c r="E226" s="12" t="s">
        <v>143</v>
      </c>
      <c r="J226" s="34">
        <f>IFERROR(HLOOKUP(E226,Feuil2!$D$2:$G$3,2,FALSE),HLOOKUP(E226,Feuil2!$I$2:$K$3,2,FALSE))</f>
        <v>0</v>
      </c>
      <c r="K226" s="8">
        <f>IF(D226="Elément de premier ordre",5,1)</f>
        <v>1</v>
      </c>
      <c r="L226" s="35">
        <f t="shared" si="33"/>
        <v>0</v>
      </c>
      <c r="O226" s="2"/>
      <c r="P226" s="9"/>
      <c r="Q226" s="2"/>
    </row>
    <row r="227" spans="1:17" x14ac:dyDescent="0.25">
      <c r="A227" s="76"/>
      <c r="B227" s="73"/>
      <c r="C227" s="60" t="s">
        <v>88</v>
      </c>
      <c r="D227" s="73"/>
      <c r="E227" s="12" t="s">
        <v>158</v>
      </c>
      <c r="J227" s="34">
        <f>IFERROR(HLOOKUP(E227,Feuil2!$D$2:$G$3,2,FALSE),HLOOKUP(E227,Feuil2!$I$2:$K$3,2,FALSE))</f>
        <v>0</v>
      </c>
      <c r="K227" s="8">
        <f t="shared" si="34"/>
        <v>2</v>
      </c>
      <c r="L227" s="35">
        <f t="shared" si="33"/>
        <v>0</v>
      </c>
      <c r="O227" s="2"/>
      <c r="P227" s="9"/>
      <c r="Q227" s="2"/>
    </row>
    <row r="228" spans="1:17" x14ac:dyDescent="0.25">
      <c r="A228" s="76"/>
      <c r="B228" s="78" t="s">
        <v>291</v>
      </c>
      <c r="C228" s="60" t="s">
        <v>87</v>
      </c>
      <c r="D228" s="72" t="s">
        <v>254</v>
      </c>
      <c r="E228" s="12" t="s">
        <v>143</v>
      </c>
      <c r="J228" s="34">
        <f>IFERROR(HLOOKUP(E228,Feuil2!$D$2:$G$3,2,FALSE),HLOOKUP(E228,Feuil2!$I$2:$K$3,2,FALSE))</f>
        <v>0</v>
      </c>
      <c r="K228" s="8">
        <f>IF(D228="Elément de premier ordre",5,1)</f>
        <v>1</v>
      </c>
      <c r="L228" s="35">
        <f t="shared" si="33"/>
        <v>0</v>
      </c>
      <c r="O228" s="2"/>
      <c r="P228" s="9"/>
      <c r="Q228" s="2"/>
    </row>
    <row r="229" spans="1:17" x14ac:dyDescent="0.25">
      <c r="A229" s="76"/>
      <c r="B229" s="79"/>
      <c r="C229" s="60" t="s">
        <v>88</v>
      </c>
      <c r="D229" s="73"/>
      <c r="E229" s="12" t="s">
        <v>158</v>
      </c>
      <c r="J229" s="34">
        <f>IFERROR(HLOOKUP(E229,Feuil2!$D$2:$G$3,2,FALSE),HLOOKUP(E229,Feuil2!$I$2:$K$3,2,FALSE))</f>
        <v>0</v>
      </c>
      <c r="K229" s="8">
        <f t="shared" si="34"/>
        <v>2</v>
      </c>
      <c r="L229" s="35">
        <f t="shared" si="33"/>
        <v>0</v>
      </c>
      <c r="O229" s="2"/>
      <c r="P229" s="9"/>
      <c r="Q229" s="2"/>
    </row>
    <row r="230" spans="1:17" x14ac:dyDescent="0.25">
      <c r="A230" s="76"/>
      <c r="B230" s="72" t="s">
        <v>62</v>
      </c>
      <c r="C230" s="60" t="s">
        <v>87</v>
      </c>
      <c r="D230" s="72" t="s">
        <v>254</v>
      </c>
      <c r="E230" s="12" t="s">
        <v>143</v>
      </c>
      <c r="J230" s="34">
        <f>IFERROR(HLOOKUP(E230,Feuil2!$D$2:$G$3,2,FALSE),HLOOKUP(E230,Feuil2!$I$2:$K$3,2,FALSE))</f>
        <v>0</v>
      </c>
      <c r="K230" s="8">
        <f>IF(D230="Elément de premier ordre",5,1)</f>
        <v>1</v>
      </c>
      <c r="L230" s="35">
        <f t="shared" si="33"/>
        <v>0</v>
      </c>
      <c r="O230" s="2"/>
      <c r="P230" s="9"/>
      <c r="Q230" s="2"/>
    </row>
    <row r="231" spans="1:17" x14ac:dyDescent="0.25">
      <c r="A231" s="76"/>
      <c r="B231" s="73"/>
      <c r="C231" s="60" t="s">
        <v>88</v>
      </c>
      <c r="D231" s="73"/>
      <c r="E231" s="12" t="s">
        <v>158</v>
      </c>
      <c r="J231" s="34">
        <f>IFERROR(HLOOKUP(E231,Feuil2!$D$2:$G$3,2,FALSE),HLOOKUP(E231,Feuil2!$I$2:$K$3,2,FALSE))</f>
        <v>0</v>
      </c>
      <c r="K231" s="8">
        <f t="shared" si="34"/>
        <v>2</v>
      </c>
      <c r="L231" s="35">
        <f t="shared" si="33"/>
        <v>0</v>
      </c>
      <c r="O231" s="2"/>
      <c r="P231" s="9"/>
      <c r="Q231" s="2"/>
    </row>
    <row r="232" spans="1:17" x14ac:dyDescent="0.25">
      <c r="A232" s="76"/>
      <c r="B232" s="72" t="s">
        <v>63</v>
      </c>
      <c r="C232" s="60" t="s">
        <v>87</v>
      </c>
      <c r="D232" s="72" t="s">
        <v>254</v>
      </c>
      <c r="E232" s="12" t="s">
        <v>143</v>
      </c>
      <c r="J232" s="34">
        <f>IFERROR(HLOOKUP(E232,Feuil2!$D$2:$G$3,2,FALSE),HLOOKUP(E232,Feuil2!$I$2:$K$3,2,FALSE))</f>
        <v>0</v>
      </c>
      <c r="K232" s="8">
        <f>IF(D232="Elément de premier ordre",5,1)</f>
        <v>1</v>
      </c>
      <c r="L232" s="35">
        <f t="shared" si="33"/>
        <v>0</v>
      </c>
      <c r="O232" s="2"/>
      <c r="P232" s="9"/>
      <c r="Q232" s="2"/>
    </row>
    <row r="233" spans="1:17" x14ac:dyDescent="0.25">
      <c r="A233" s="73"/>
      <c r="B233" s="73"/>
      <c r="C233" s="60" t="s">
        <v>88</v>
      </c>
      <c r="D233" s="73"/>
      <c r="E233" s="12" t="s">
        <v>158</v>
      </c>
      <c r="J233" s="34">
        <f>IFERROR(HLOOKUP(E233,Feuil2!$D$2:$G$3,2,FALSE),HLOOKUP(E233,Feuil2!$I$2:$K$3,2,FALSE))</f>
        <v>0</v>
      </c>
      <c r="K233" s="8">
        <f t="shared" si="34"/>
        <v>2</v>
      </c>
      <c r="L233" s="35">
        <f t="shared" si="33"/>
        <v>0</v>
      </c>
      <c r="O233" s="2"/>
      <c r="P233" s="9"/>
      <c r="Q233" s="2"/>
    </row>
    <row r="234" spans="1:17" x14ac:dyDescent="0.25">
      <c r="A234" s="74" t="s">
        <v>64</v>
      </c>
      <c r="B234" s="72" t="s">
        <v>65</v>
      </c>
      <c r="C234" s="60" t="s">
        <v>87</v>
      </c>
      <c r="D234" s="72" t="s">
        <v>254</v>
      </c>
      <c r="E234" s="12" t="s">
        <v>143</v>
      </c>
      <c r="J234" s="34">
        <f>IFERROR(HLOOKUP(E234,Feuil2!$D$2:$G$3,2,FALSE),HLOOKUP(E234,Feuil2!$I$2:$K$3,2,FALSE))</f>
        <v>0</v>
      </c>
      <c r="K234" s="8">
        <f>IF(D234="Elément de premier ordre",5,1)</f>
        <v>1</v>
      </c>
      <c r="L234" s="35">
        <f t="shared" si="33"/>
        <v>0</v>
      </c>
      <c r="O234" s="2"/>
      <c r="P234" s="9"/>
      <c r="Q234" s="2"/>
    </row>
    <row r="235" spans="1:17" x14ac:dyDescent="0.25">
      <c r="A235" s="74"/>
      <c r="B235" s="73"/>
      <c r="C235" s="60" t="s">
        <v>88</v>
      </c>
      <c r="D235" s="73"/>
      <c r="E235" s="12" t="s">
        <v>158</v>
      </c>
      <c r="J235" s="34">
        <f>IFERROR(HLOOKUP(E235,Feuil2!$D$2:$G$3,2,FALSE),HLOOKUP(E235,Feuil2!$I$2:$K$3,2,FALSE))</f>
        <v>0</v>
      </c>
      <c r="K235" s="8">
        <f t="shared" si="34"/>
        <v>2</v>
      </c>
      <c r="L235" s="35">
        <f t="shared" si="33"/>
        <v>0</v>
      </c>
      <c r="O235" s="2"/>
      <c r="P235" s="9"/>
      <c r="Q235" s="2"/>
    </row>
    <row r="236" spans="1:17" x14ac:dyDescent="0.25">
      <c r="A236" s="74"/>
      <c r="B236" s="72" t="s">
        <v>66</v>
      </c>
      <c r="C236" s="60" t="s">
        <v>87</v>
      </c>
      <c r="D236" s="72" t="s">
        <v>254</v>
      </c>
      <c r="E236" s="12" t="s">
        <v>143</v>
      </c>
      <c r="J236" s="34">
        <f>IFERROR(HLOOKUP(E236,Feuil2!$D$2:$G$3,2,FALSE),HLOOKUP(E236,Feuil2!$I$2:$K$3,2,FALSE))</f>
        <v>0</v>
      </c>
      <c r="K236" s="8">
        <f>IF(D236="Elément de premier ordre",5,1)</f>
        <v>1</v>
      </c>
      <c r="L236" s="35">
        <f t="shared" si="33"/>
        <v>0</v>
      </c>
      <c r="O236" s="2"/>
      <c r="P236" s="9"/>
      <c r="Q236" s="2"/>
    </row>
    <row r="237" spans="1:17" x14ac:dyDescent="0.25">
      <c r="A237" s="74"/>
      <c r="B237" s="73"/>
      <c r="C237" s="60" t="s">
        <v>88</v>
      </c>
      <c r="D237" s="73"/>
      <c r="E237" s="12" t="s">
        <v>158</v>
      </c>
      <c r="J237" s="34">
        <f>IFERROR(HLOOKUP(E237,Feuil2!$D$2:$G$3,2,FALSE),HLOOKUP(E237,Feuil2!$I$2:$K$3,2,FALSE))</f>
        <v>0</v>
      </c>
      <c r="K237" s="8">
        <f t="shared" si="34"/>
        <v>2</v>
      </c>
      <c r="L237" s="35">
        <f t="shared" si="33"/>
        <v>0</v>
      </c>
      <c r="O237" s="2"/>
      <c r="P237" s="9"/>
      <c r="Q237" s="2"/>
    </row>
    <row r="238" spans="1:17" x14ac:dyDescent="0.25">
      <c r="A238" s="74"/>
      <c r="B238" s="72" t="s">
        <v>67</v>
      </c>
      <c r="C238" s="60" t="s">
        <v>87</v>
      </c>
      <c r="D238" s="72" t="s">
        <v>254</v>
      </c>
      <c r="E238" s="12" t="s">
        <v>143</v>
      </c>
      <c r="J238" s="34">
        <f>IFERROR(HLOOKUP(E238,Feuil2!$D$2:$G$3,2,FALSE),HLOOKUP(E238,Feuil2!$I$2:$K$3,2,FALSE))</f>
        <v>0</v>
      </c>
      <c r="K238" s="8">
        <f>IF(D238="Elément de premier ordre",5,1)</f>
        <v>1</v>
      </c>
      <c r="L238" s="35">
        <f t="shared" si="33"/>
        <v>0</v>
      </c>
      <c r="O238" s="2"/>
      <c r="P238" s="9"/>
      <c r="Q238" s="2"/>
    </row>
    <row r="239" spans="1:17" x14ac:dyDescent="0.25">
      <c r="A239" s="74"/>
      <c r="B239" s="73"/>
      <c r="C239" s="60" t="s">
        <v>88</v>
      </c>
      <c r="D239" s="73"/>
      <c r="E239" s="12" t="s">
        <v>158</v>
      </c>
      <c r="J239" s="34">
        <f>IFERROR(HLOOKUP(E239,Feuil2!$D$2:$G$3,2,FALSE),HLOOKUP(E239,Feuil2!$I$2:$K$3,2,FALSE))</f>
        <v>0</v>
      </c>
      <c r="K239" s="8">
        <f t="shared" si="34"/>
        <v>2</v>
      </c>
      <c r="L239" s="35">
        <f t="shared" si="33"/>
        <v>0</v>
      </c>
      <c r="O239" s="2"/>
      <c r="P239" s="9"/>
      <c r="Q239" s="2"/>
    </row>
    <row r="240" spans="1:17" x14ac:dyDescent="0.25">
      <c r="A240" s="74"/>
      <c r="B240" s="72" t="s">
        <v>68</v>
      </c>
      <c r="C240" s="60" t="s">
        <v>87</v>
      </c>
      <c r="D240" s="72" t="s">
        <v>254</v>
      </c>
      <c r="E240" s="12" t="s">
        <v>143</v>
      </c>
      <c r="J240" s="34">
        <f>IFERROR(HLOOKUP(E240,Feuil2!$D$2:$G$3,2,FALSE),HLOOKUP(E240,Feuil2!$I$2:$K$3,2,FALSE))</f>
        <v>0</v>
      </c>
      <c r="K240" s="8">
        <f>IF(D240="Elément de premier ordre",5,1)</f>
        <v>1</v>
      </c>
      <c r="L240" s="35">
        <f t="shared" si="33"/>
        <v>0</v>
      </c>
      <c r="O240" s="2"/>
      <c r="P240" s="9"/>
      <c r="Q240" s="2"/>
    </row>
    <row r="241" spans="1:17" ht="15.75" thickBot="1" x14ac:dyDescent="0.3">
      <c r="A241" s="74"/>
      <c r="B241" s="73"/>
      <c r="C241" s="60" t="s">
        <v>88</v>
      </c>
      <c r="D241" s="73"/>
      <c r="E241" s="12" t="s">
        <v>158</v>
      </c>
      <c r="J241" s="34">
        <f>IFERROR(HLOOKUP(E241,Feuil2!$D$2:$G$3,2,FALSE),HLOOKUP(E241,Feuil2!$I$2:$K$3,2,FALSE))</f>
        <v>0</v>
      </c>
      <c r="K241" s="8">
        <f t="shared" si="34"/>
        <v>2</v>
      </c>
      <c r="L241" s="35">
        <f t="shared" si="33"/>
        <v>0</v>
      </c>
      <c r="O241" s="2"/>
      <c r="P241" s="9"/>
      <c r="Q241" s="2"/>
    </row>
    <row r="242" spans="1:17" ht="45" x14ac:dyDescent="0.25">
      <c r="A242" s="42"/>
      <c r="B242" s="42"/>
      <c r="C242" s="42"/>
      <c r="D242" s="59" t="s">
        <v>252</v>
      </c>
      <c r="E242" s="62" t="s">
        <v>1</v>
      </c>
      <c r="F242" s="5" t="s">
        <v>2</v>
      </c>
      <c r="G242" s="1" t="s">
        <v>3</v>
      </c>
      <c r="H242" s="26" t="s">
        <v>132</v>
      </c>
      <c r="I242" s="42"/>
      <c r="J242" s="42"/>
      <c r="K242" s="42"/>
      <c r="L242" s="42"/>
      <c r="M242" s="42"/>
      <c r="N242" s="42"/>
      <c r="O242" s="42"/>
      <c r="P242" s="42"/>
      <c r="Q242" s="42"/>
    </row>
    <row r="243" spans="1:17" x14ac:dyDescent="0.25">
      <c r="A243" s="74" t="s">
        <v>69</v>
      </c>
      <c r="B243" s="74" t="s">
        <v>70</v>
      </c>
      <c r="C243" s="60" t="s">
        <v>87</v>
      </c>
      <c r="D243" s="72" t="s">
        <v>254</v>
      </c>
      <c r="E243" s="12" t="s">
        <v>143</v>
      </c>
      <c r="J243" s="34">
        <f>IFERROR(HLOOKUP(E243,Feuil2!$D$2:$G$3,2,FALSE),HLOOKUP(E243,Feuil2!$I$2:$K$3,2,FALSE))</f>
        <v>0</v>
      </c>
      <c r="K243" s="8">
        <f>IF(D243="Elément de premier ordre",5,1)</f>
        <v>1</v>
      </c>
      <c r="L243" s="35">
        <f t="shared" ref="L243:L262" si="35">J243*K243</f>
        <v>0</v>
      </c>
      <c r="O243" s="2"/>
      <c r="P243" s="9"/>
      <c r="Q243" s="2"/>
    </row>
    <row r="244" spans="1:17" x14ac:dyDescent="0.25">
      <c r="A244" s="74"/>
      <c r="B244" s="74"/>
      <c r="C244" s="60" t="s">
        <v>88</v>
      </c>
      <c r="D244" s="73"/>
      <c r="E244" s="12" t="s">
        <v>158</v>
      </c>
      <c r="J244" s="34">
        <f>IFERROR(HLOOKUP(E244,Feuil2!$D$2:$G$3,2,FALSE),HLOOKUP(E244,Feuil2!$I$2:$K$3,2,FALSE))</f>
        <v>0</v>
      </c>
      <c r="K244" s="8">
        <f t="shared" ref="K244:K262" si="36">IF(D243="Elément de premier ordre",5,2)</f>
        <v>2</v>
      </c>
      <c r="L244" s="35">
        <f t="shared" si="35"/>
        <v>0</v>
      </c>
      <c r="O244" s="2"/>
      <c r="P244" s="9"/>
      <c r="Q244" s="2"/>
    </row>
    <row r="245" spans="1:17" x14ac:dyDescent="0.25">
      <c r="A245" s="74"/>
      <c r="B245" s="74" t="s">
        <v>71</v>
      </c>
      <c r="C245" s="60" t="s">
        <v>87</v>
      </c>
      <c r="D245" s="72" t="s">
        <v>254</v>
      </c>
      <c r="E245" s="12" t="s">
        <v>143</v>
      </c>
      <c r="J245" s="34">
        <f>IFERROR(HLOOKUP(E245,Feuil2!$D$2:$G$3,2,FALSE),HLOOKUP(E245,Feuil2!$I$2:$K$3,2,FALSE))</f>
        <v>0</v>
      </c>
      <c r="K245" s="8">
        <f>IF(D245="Elément de premier ordre",5,1)</f>
        <v>1</v>
      </c>
      <c r="L245" s="35">
        <f t="shared" si="35"/>
        <v>0</v>
      </c>
      <c r="O245" s="2"/>
      <c r="P245" s="9"/>
      <c r="Q245" s="2"/>
    </row>
    <row r="246" spans="1:17" x14ac:dyDescent="0.25">
      <c r="A246" s="74"/>
      <c r="B246" s="74"/>
      <c r="C246" s="60" t="s">
        <v>88</v>
      </c>
      <c r="D246" s="73"/>
      <c r="E246" s="12" t="s">
        <v>158</v>
      </c>
      <c r="J246" s="34">
        <f>IFERROR(HLOOKUP(E246,Feuil2!$D$2:$G$3,2,FALSE),HLOOKUP(E246,Feuil2!$I$2:$K$3,2,FALSE))</f>
        <v>0</v>
      </c>
      <c r="K246" s="8">
        <f t="shared" si="36"/>
        <v>2</v>
      </c>
      <c r="L246" s="35">
        <f t="shared" si="35"/>
        <v>0</v>
      </c>
      <c r="O246" s="2"/>
      <c r="P246" s="9"/>
      <c r="Q246" s="2"/>
    </row>
    <row r="247" spans="1:17" x14ac:dyDescent="0.25">
      <c r="A247" s="74"/>
      <c r="B247" s="74" t="s">
        <v>72</v>
      </c>
      <c r="C247" s="60" t="s">
        <v>87</v>
      </c>
      <c r="D247" s="72" t="s">
        <v>254</v>
      </c>
      <c r="E247" s="12" t="s">
        <v>143</v>
      </c>
      <c r="J247" s="34">
        <f>IFERROR(HLOOKUP(E247,Feuil2!$D$2:$G$3,2,FALSE),HLOOKUP(E247,Feuil2!$I$2:$K$3,2,FALSE))</f>
        <v>0</v>
      </c>
      <c r="K247" s="8">
        <f>IF(D247="Elément de premier ordre",5,1)</f>
        <v>1</v>
      </c>
      <c r="L247" s="35">
        <f t="shared" si="35"/>
        <v>0</v>
      </c>
      <c r="O247" s="2"/>
      <c r="P247" s="9"/>
      <c r="Q247" s="2"/>
    </row>
    <row r="248" spans="1:17" x14ac:dyDescent="0.25">
      <c r="A248" s="74"/>
      <c r="B248" s="74"/>
      <c r="C248" s="60" t="s">
        <v>88</v>
      </c>
      <c r="D248" s="73"/>
      <c r="E248" s="12" t="s">
        <v>158</v>
      </c>
      <c r="J248" s="34">
        <f>IFERROR(HLOOKUP(E248,Feuil2!$D$2:$G$3,2,FALSE),HLOOKUP(E248,Feuil2!$I$2:$K$3,2,FALSE))</f>
        <v>0</v>
      </c>
      <c r="K248" s="8">
        <f t="shared" si="36"/>
        <v>2</v>
      </c>
      <c r="L248" s="35">
        <f t="shared" si="35"/>
        <v>0</v>
      </c>
      <c r="O248" s="2"/>
      <c r="P248" s="9"/>
      <c r="Q248" s="2"/>
    </row>
    <row r="249" spans="1:17" x14ac:dyDescent="0.25">
      <c r="A249" s="74"/>
      <c r="B249" s="74" t="s">
        <v>73</v>
      </c>
      <c r="C249" s="60" t="s">
        <v>87</v>
      </c>
      <c r="D249" s="72" t="s">
        <v>254</v>
      </c>
      <c r="E249" s="12" t="s">
        <v>143</v>
      </c>
      <c r="J249" s="34">
        <f>IFERROR(HLOOKUP(E249,Feuil2!$D$2:$G$3,2,FALSE),HLOOKUP(E249,Feuil2!$I$2:$K$3,2,FALSE))</f>
        <v>0</v>
      </c>
      <c r="K249" s="8">
        <f>IF(D249="Elément de premier ordre",5,1)</f>
        <v>1</v>
      </c>
      <c r="L249" s="35">
        <f t="shared" si="35"/>
        <v>0</v>
      </c>
      <c r="O249" s="2"/>
      <c r="P249" s="9"/>
      <c r="Q249" s="2"/>
    </row>
    <row r="250" spans="1:17" x14ac:dyDescent="0.25">
      <c r="A250" s="74"/>
      <c r="B250" s="74"/>
      <c r="C250" s="60" t="s">
        <v>88</v>
      </c>
      <c r="D250" s="73"/>
      <c r="E250" s="12" t="s">
        <v>158</v>
      </c>
      <c r="J250" s="34">
        <f>IFERROR(HLOOKUP(E250,Feuil2!$D$2:$G$3,2,FALSE),HLOOKUP(E250,Feuil2!$I$2:$K$3,2,FALSE))</f>
        <v>0</v>
      </c>
      <c r="K250" s="8">
        <f t="shared" si="36"/>
        <v>2</v>
      </c>
      <c r="L250" s="35">
        <f t="shared" si="35"/>
        <v>0</v>
      </c>
      <c r="O250" s="2"/>
      <c r="P250" s="9"/>
      <c r="Q250" s="2"/>
    </row>
    <row r="251" spans="1:17" x14ac:dyDescent="0.25">
      <c r="A251" s="74"/>
      <c r="B251" s="74" t="s">
        <v>74</v>
      </c>
      <c r="C251" s="60" t="s">
        <v>87</v>
      </c>
      <c r="D251" s="72" t="s">
        <v>254</v>
      </c>
      <c r="E251" s="12" t="s">
        <v>143</v>
      </c>
      <c r="J251" s="34">
        <f>IFERROR(HLOOKUP(E251,Feuil2!$D$2:$G$3,2,FALSE),HLOOKUP(E251,Feuil2!$I$2:$K$3,2,FALSE))</f>
        <v>0</v>
      </c>
      <c r="K251" s="8">
        <f>IF(D251="Elément de premier ordre",5,1)</f>
        <v>1</v>
      </c>
      <c r="L251" s="35">
        <f t="shared" si="35"/>
        <v>0</v>
      </c>
      <c r="O251" s="2"/>
      <c r="P251" s="9"/>
      <c r="Q251" s="2"/>
    </row>
    <row r="252" spans="1:17" x14ac:dyDescent="0.25">
      <c r="A252" s="74"/>
      <c r="B252" s="74"/>
      <c r="C252" s="60" t="s">
        <v>88</v>
      </c>
      <c r="D252" s="73"/>
      <c r="E252" s="12" t="s">
        <v>158</v>
      </c>
      <c r="J252" s="34">
        <f>IFERROR(HLOOKUP(E252,Feuil2!$D$2:$G$3,2,FALSE),HLOOKUP(E252,Feuil2!$I$2:$K$3,2,FALSE))</f>
        <v>0</v>
      </c>
      <c r="K252" s="8">
        <f t="shared" si="36"/>
        <v>2</v>
      </c>
      <c r="L252" s="35">
        <f t="shared" si="35"/>
        <v>0</v>
      </c>
      <c r="O252" s="2"/>
      <c r="P252" s="9"/>
      <c r="Q252" s="2"/>
    </row>
    <row r="253" spans="1:17" x14ac:dyDescent="0.25">
      <c r="A253" s="74"/>
      <c r="B253" s="74" t="s">
        <v>75</v>
      </c>
      <c r="C253" s="60" t="s">
        <v>87</v>
      </c>
      <c r="D253" s="72" t="s">
        <v>254</v>
      </c>
      <c r="E253" s="12" t="s">
        <v>143</v>
      </c>
      <c r="J253" s="34">
        <f>IFERROR(HLOOKUP(E253,Feuil2!$D$2:$G$3,2,FALSE),HLOOKUP(E253,Feuil2!$I$2:$K$3,2,FALSE))</f>
        <v>0</v>
      </c>
      <c r="K253" s="8">
        <f>IF(D253="Elément de premier ordre",5,1)</f>
        <v>1</v>
      </c>
      <c r="L253" s="35">
        <f t="shared" si="35"/>
        <v>0</v>
      </c>
      <c r="O253" s="2"/>
      <c r="P253" s="9"/>
      <c r="Q253" s="2"/>
    </row>
    <row r="254" spans="1:17" x14ac:dyDescent="0.25">
      <c r="A254" s="74"/>
      <c r="B254" s="74"/>
      <c r="C254" s="60" t="s">
        <v>88</v>
      </c>
      <c r="D254" s="73"/>
      <c r="E254" s="12" t="s">
        <v>158</v>
      </c>
      <c r="J254" s="34">
        <f>IFERROR(HLOOKUP(E254,Feuil2!$D$2:$G$3,2,FALSE),HLOOKUP(E254,Feuil2!$I$2:$K$3,2,FALSE))</f>
        <v>0</v>
      </c>
      <c r="K254" s="8">
        <f t="shared" si="36"/>
        <v>2</v>
      </c>
      <c r="L254" s="35">
        <f t="shared" si="35"/>
        <v>0</v>
      </c>
      <c r="O254" s="2"/>
      <c r="P254" s="9"/>
      <c r="Q254" s="2"/>
    </row>
    <row r="255" spans="1:17" x14ac:dyDescent="0.25">
      <c r="A255" s="74"/>
      <c r="B255" s="74" t="s">
        <v>76</v>
      </c>
      <c r="C255" s="60" t="s">
        <v>87</v>
      </c>
      <c r="D255" s="72" t="s">
        <v>254</v>
      </c>
      <c r="E255" s="12" t="s">
        <v>143</v>
      </c>
      <c r="J255" s="34">
        <f>IFERROR(HLOOKUP(E255,Feuil2!$D$2:$G$3,2,FALSE),HLOOKUP(E255,Feuil2!$I$2:$K$3,2,FALSE))</f>
        <v>0</v>
      </c>
      <c r="K255" s="8">
        <f>IF(D255="Elément de premier ordre",5,1)</f>
        <v>1</v>
      </c>
      <c r="L255" s="35">
        <f t="shared" si="35"/>
        <v>0</v>
      </c>
      <c r="O255" s="2"/>
      <c r="P255" s="9"/>
      <c r="Q255" s="2"/>
    </row>
    <row r="256" spans="1:17" x14ac:dyDescent="0.25">
      <c r="A256" s="74"/>
      <c r="B256" s="74"/>
      <c r="C256" s="60" t="s">
        <v>88</v>
      </c>
      <c r="D256" s="73"/>
      <c r="E256" s="12" t="s">
        <v>158</v>
      </c>
      <c r="J256" s="34">
        <f>IFERROR(HLOOKUP(E256,Feuil2!$D$2:$G$3,2,FALSE),HLOOKUP(E256,Feuil2!$I$2:$K$3,2,FALSE))</f>
        <v>0</v>
      </c>
      <c r="K256" s="8">
        <f t="shared" si="36"/>
        <v>2</v>
      </c>
      <c r="L256" s="35">
        <f t="shared" si="35"/>
        <v>0</v>
      </c>
      <c r="O256" s="2"/>
      <c r="P256" s="9"/>
      <c r="Q256" s="2"/>
    </row>
    <row r="257" spans="1:17" x14ac:dyDescent="0.25">
      <c r="A257" s="74" t="s">
        <v>77</v>
      </c>
      <c r="B257" s="74" t="s">
        <v>78</v>
      </c>
      <c r="C257" s="60" t="s">
        <v>87</v>
      </c>
      <c r="D257" s="72" t="s">
        <v>254</v>
      </c>
      <c r="E257" s="12" t="s">
        <v>143</v>
      </c>
      <c r="J257" s="34">
        <f>IFERROR(HLOOKUP(E257,Feuil2!$D$2:$G$3,2,FALSE),HLOOKUP(E257,Feuil2!$I$2:$K$3,2,FALSE))</f>
        <v>0</v>
      </c>
      <c r="K257" s="8">
        <f>IF(D257="Elément de premier ordre",5,1)</f>
        <v>1</v>
      </c>
      <c r="L257" s="35">
        <f t="shared" si="35"/>
        <v>0</v>
      </c>
      <c r="O257" s="2"/>
      <c r="P257" s="9"/>
      <c r="Q257" s="2"/>
    </row>
    <row r="258" spans="1:17" x14ac:dyDescent="0.25">
      <c r="A258" s="74"/>
      <c r="B258" s="74"/>
      <c r="C258" s="60" t="s">
        <v>88</v>
      </c>
      <c r="D258" s="73"/>
      <c r="E258" s="12" t="s">
        <v>158</v>
      </c>
      <c r="J258" s="34">
        <f>IFERROR(HLOOKUP(E258,Feuil2!$D$2:$G$3,2,FALSE),HLOOKUP(E258,Feuil2!$I$2:$K$3,2,FALSE))</f>
        <v>0</v>
      </c>
      <c r="K258" s="8">
        <f t="shared" si="36"/>
        <v>2</v>
      </c>
      <c r="L258" s="35">
        <f t="shared" si="35"/>
        <v>0</v>
      </c>
      <c r="O258" s="2"/>
      <c r="P258" s="9"/>
      <c r="Q258" s="2"/>
    </row>
    <row r="259" spans="1:17" x14ac:dyDescent="0.25">
      <c r="A259" s="74"/>
      <c r="B259" s="74" t="s">
        <v>79</v>
      </c>
      <c r="C259" s="60" t="s">
        <v>87</v>
      </c>
      <c r="D259" s="72" t="s">
        <v>254</v>
      </c>
      <c r="E259" s="12" t="s">
        <v>143</v>
      </c>
      <c r="J259" s="34">
        <f>IFERROR(HLOOKUP(E259,Feuil2!$D$2:$G$3,2,FALSE),HLOOKUP(E259,Feuil2!$I$2:$K$3,2,FALSE))</f>
        <v>0</v>
      </c>
      <c r="K259" s="8">
        <f>IF(D259="Elément de premier ordre",5,1)</f>
        <v>1</v>
      </c>
      <c r="L259" s="35">
        <f t="shared" si="35"/>
        <v>0</v>
      </c>
      <c r="O259" s="2"/>
      <c r="P259" s="9"/>
      <c r="Q259" s="2"/>
    </row>
    <row r="260" spans="1:17" x14ac:dyDescent="0.25">
      <c r="A260" s="74"/>
      <c r="B260" s="74"/>
      <c r="C260" s="60" t="s">
        <v>88</v>
      </c>
      <c r="D260" s="73"/>
      <c r="E260" s="12" t="s">
        <v>158</v>
      </c>
      <c r="J260" s="34">
        <f>IFERROR(HLOOKUP(E260,Feuil2!$D$2:$G$3,2,FALSE),HLOOKUP(E260,Feuil2!$I$2:$K$3,2,FALSE))</f>
        <v>0</v>
      </c>
      <c r="K260" s="8">
        <f t="shared" si="36"/>
        <v>2</v>
      </c>
      <c r="L260" s="35">
        <f t="shared" si="35"/>
        <v>0</v>
      </c>
      <c r="O260" s="2"/>
      <c r="P260" s="9"/>
      <c r="Q260" s="2"/>
    </row>
    <row r="261" spans="1:17" x14ac:dyDescent="0.25">
      <c r="A261" s="74" t="s">
        <v>80</v>
      </c>
      <c r="B261" s="74" t="s">
        <v>81</v>
      </c>
      <c r="C261" s="60" t="s">
        <v>87</v>
      </c>
      <c r="D261" s="72" t="s">
        <v>254</v>
      </c>
      <c r="E261" s="12" t="s">
        <v>143</v>
      </c>
      <c r="J261" s="34">
        <f>IFERROR(HLOOKUP(E261,Feuil2!$D$2:$G$3,2,FALSE),HLOOKUP(E261,Feuil2!$I$2:$K$3,2,FALSE))</f>
        <v>0</v>
      </c>
      <c r="K261" s="8">
        <f>IF(D261="Elément de premier ordre",5,1)</f>
        <v>1</v>
      </c>
      <c r="L261" s="35">
        <f t="shared" si="35"/>
        <v>0</v>
      </c>
      <c r="O261" s="2"/>
      <c r="P261" s="9"/>
      <c r="Q261" s="2"/>
    </row>
    <row r="262" spans="1:17" ht="15.75" thickBot="1" x14ac:dyDescent="0.3">
      <c r="A262" s="74"/>
      <c r="B262" s="74"/>
      <c r="C262" s="60" t="s">
        <v>88</v>
      </c>
      <c r="D262" s="73"/>
      <c r="E262" s="12" t="s">
        <v>158</v>
      </c>
      <c r="J262" s="34">
        <f>IFERROR(HLOOKUP(E262,Feuil2!$D$2:$G$3,2,FALSE),HLOOKUP(E262,Feuil2!$I$2:$K$3,2,FALSE))</f>
        <v>0</v>
      </c>
      <c r="K262" s="8">
        <f t="shared" si="36"/>
        <v>2</v>
      </c>
      <c r="L262" s="35">
        <f t="shared" si="35"/>
        <v>0</v>
      </c>
      <c r="O262" s="2"/>
      <c r="P262" s="9"/>
      <c r="Q262" s="2"/>
    </row>
    <row r="263" spans="1:17" ht="45" x14ac:dyDescent="0.25">
      <c r="A263" s="42"/>
      <c r="B263" s="42"/>
      <c r="C263" s="42"/>
      <c r="D263" s="63"/>
      <c r="E263" s="62" t="s">
        <v>1</v>
      </c>
      <c r="F263" s="5" t="s">
        <v>2</v>
      </c>
      <c r="G263" s="1" t="s">
        <v>3</v>
      </c>
      <c r="H263" s="26" t="s">
        <v>132</v>
      </c>
      <c r="I263" s="42"/>
      <c r="J263" s="42"/>
      <c r="K263" s="42"/>
      <c r="L263" s="42"/>
      <c r="M263" s="42"/>
      <c r="N263" s="42"/>
      <c r="O263" s="42"/>
      <c r="P263" s="42"/>
      <c r="Q263" s="42"/>
    </row>
    <row r="264" spans="1:17" ht="16.5" customHeight="1" x14ac:dyDescent="0.25">
      <c r="A264" s="74" t="s">
        <v>162</v>
      </c>
      <c r="B264" s="75" t="s">
        <v>163</v>
      </c>
      <c r="C264" s="60" t="s">
        <v>87</v>
      </c>
      <c r="D264" s="72" t="s">
        <v>254</v>
      </c>
      <c r="E264" s="12" t="s">
        <v>143</v>
      </c>
      <c r="J264" s="34">
        <f>IFERROR(HLOOKUP(E264,Feuil2!$D$5:$G$6,2,FALSE),HLOOKUP(E264,Feuil2!$I$5:$K$6,2,FALSE))</f>
        <v>0</v>
      </c>
      <c r="K264" s="8">
        <f>IF(D264="Elément de premier ordre",5,1)</f>
        <v>1</v>
      </c>
      <c r="L264" s="35">
        <f t="shared" ref="L264:L265" si="37">J264*K264</f>
        <v>0</v>
      </c>
    </row>
    <row r="265" spans="1:17" ht="16.5" customHeight="1" x14ac:dyDescent="0.25">
      <c r="A265" s="74"/>
      <c r="B265" s="75"/>
      <c r="C265" s="60" t="s">
        <v>88</v>
      </c>
      <c r="D265" s="73"/>
      <c r="E265" s="12" t="s">
        <v>158</v>
      </c>
      <c r="J265" s="34">
        <f>IFERROR(HLOOKUP(E265,Feuil2!$D$2:$G$3,2,FALSE),HLOOKUP(E265,Feuil2!$I$2:$K$3,2,FALSE))</f>
        <v>0</v>
      </c>
      <c r="K265" s="8">
        <f t="shared" ref="K265" si="38">IF(D264="Elément de premier ordre",5,2)</f>
        <v>2</v>
      </c>
      <c r="L265" s="35">
        <f t="shared" si="37"/>
        <v>0</v>
      </c>
    </row>
    <row r="266" spans="1:17" ht="16.5" customHeight="1" x14ac:dyDescent="0.25">
      <c r="A266" s="74"/>
      <c r="B266" s="75" t="s">
        <v>164</v>
      </c>
      <c r="C266" s="60" t="s">
        <v>87</v>
      </c>
      <c r="D266" s="72" t="s">
        <v>254</v>
      </c>
      <c r="E266" s="12" t="s">
        <v>143</v>
      </c>
      <c r="J266" s="34">
        <f>IFERROR(HLOOKUP(E266,Feuil2!$D$5:$G$6,2,FALSE),HLOOKUP(E266,Feuil2!$I$5:$K$6,2,FALSE))</f>
        <v>0</v>
      </c>
      <c r="K266" s="8">
        <f t="shared" ref="K266" si="39">IF(D266="Elément de premier ordre",5,1)</f>
        <v>1</v>
      </c>
      <c r="L266" s="35">
        <f t="shared" ref="L266:L295" si="40">J266*K266</f>
        <v>0</v>
      </c>
    </row>
    <row r="267" spans="1:17" ht="16.5" customHeight="1" x14ac:dyDescent="0.25">
      <c r="A267" s="74"/>
      <c r="B267" s="75"/>
      <c r="C267" s="60" t="s">
        <v>88</v>
      </c>
      <c r="D267" s="73"/>
      <c r="E267" s="12" t="s">
        <v>158</v>
      </c>
      <c r="J267" s="34">
        <f>IFERROR(HLOOKUP(E267,Feuil2!$D$2:$G$3,2,FALSE),HLOOKUP(E267,Feuil2!$I$2:$K$3,2,FALSE))</f>
        <v>0</v>
      </c>
      <c r="K267" s="8">
        <f t="shared" ref="K267" si="41">IF(D266="Elément de premier ordre",5,2)</f>
        <v>2</v>
      </c>
      <c r="L267" s="35">
        <f t="shared" si="40"/>
        <v>0</v>
      </c>
    </row>
    <row r="268" spans="1:17" ht="16.5" customHeight="1" x14ac:dyDescent="0.25">
      <c r="A268" s="74"/>
      <c r="B268" s="75" t="s">
        <v>165</v>
      </c>
      <c r="C268" s="60" t="s">
        <v>87</v>
      </c>
      <c r="D268" s="72" t="s">
        <v>254</v>
      </c>
      <c r="E268" s="12" t="s">
        <v>143</v>
      </c>
      <c r="J268" s="34">
        <f>IFERROR(HLOOKUP(E268,Feuil2!$D$5:$G$6,2,FALSE),HLOOKUP(E268,Feuil2!$I$5:$K$6,2,FALSE))</f>
        <v>0</v>
      </c>
      <c r="K268" s="8">
        <f t="shared" ref="K268" si="42">IF(D268="Elément de premier ordre",5,1)</f>
        <v>1</v>
      </c>
      <c r="L268" s="35">
        <f t="shared" si="40"/>
        <v>0</v>
      </c>
    </row>
    <row r="269" spans="1:17" ht="16.5" customHeight="1" x14ac:dyDescent="0.25">
      <c r="A269" s="74"/>
      <c r="B269" s="75"/>
      <c r="C269" s="60" t="s">
        <v>88</v>
      </c>
      <c r="D269" s="73"/>
      <c r="E269" s="12" t="s">
        <v>158</v>
      </c>
      <c r="J269" s="34">
        <f>IFERROR(HLOOKUP(E269,Feuil2!$D$2:$G$3,2,FALSE),HLOOKUP(E269,Feuil2!$I$2:$K$3,2,FALSE))</f>
        <v>0</v>
      </c>
      <c r="K269" s="8">
        <f t="shared" ref="K269" si="43">IF(D268="Elément de premier ordre",5,2)</f>
        <v>2</v>
      </c>
      <c r="L269" s="35">
        <f t="shared" si="40"/>
        <v>0</v>
      </c>
    </row>
    <row r="270" spans="1:17" ht="16.5" customHeight="1" x14ac:dyDescent="0.25">
      <c r="A270" s="74"/>
      <c r="B270" s="75" t="s">
        <v>166</v>
      </c>
      <c r="C270" s="60" t="s">
        <v>87</v>
      </c>
      <c r="D270" s="72" t="s">
        <v>254</v>
      </c>
      <c r="E270" s="12" t="s">
        <v>143</v>
      </c>
      <c r="J270" s="34">
        <f>IFERROR(HLOOKUP(E270,Feuil2!$D$5:$G$6,2,FALSE),HLOOKUP(E270,Feuil2!$I$5:$K$6,2,FALSE))</f>
        <v>0</v>
      </c>
      <c r="K270" s="8">
        <f t="shared" ref="K270" si="44">IF(D270="Elément de premier ordre",5,1)</f>
        <v>1</v>
      </c>
      <c r="L270" s="35">
        <f t="shared" si="40"/>
        <v>0</v>
      </c>
    </row>
    <row r="271" spans="1:17" ht="16.5" customHeight="1" x14ac:dyDescent="0.25">
      <c r="A271" s="74"/>
      <c r="B271" s="75"/>
      <c r="C271" s="60" t="s">
        <v>88</v>
      </c>
      <c r="D271" s="73"/>
      <c r="E271" s="12" t="s">
        <v>158</v>
      </c>
      <c r="J271" s="34">
        <f>IFERROR(HLOOKUP(E271,Feuil2!$D$2:$G$3,2,FALSE),HLOOKUP(E271,Feuil2!$I$2:$K$3,2,FALSE))</f>
        <v>0</v>
      </c>
      <c r="K271" s="8">
        <f t="shared" ref="K271" si="45">IF(D270="Elément de premier ordre",5,2)</f>
        <v>2</v>
      </c>
      <c r="L271" s="35">
        <f t="shared" si="40"/>
        <v>0</v>
      </c>
    </row>
    <row r="272" spans="1:17" ht="16.5" customHeight="1" x14ac:dyDescent="0.25">
      <c r="A272" s="74" t="s">
        <v>167</v>
      </c>
      <c r="B272" s="75" t="s">
        <v>168</v>
      </c>
      <c r="C272" s="60" t="s">
        <v>87</v>
      </c>
      <c r="D272" s="72" t="s">
        <v>254</v>
      </c>
      <c r="E272" s="12" t="s">
        <v>143</v>
      </c>
      <c r="J272" s="34">
        <f>IFERROR(HLOOKUP(E272,Feuil2!$D$5:$G$6,2,FALSE),HLOOKUP(E272,Feuil2!$I$5:$K$6,2,FALSE))</f>
        <v>0</v>
      </c>
      <c r="K272" s="8">
        <f t="shared" ref="K272" si="46">IF(D272="Elément de premier ordre",5,1)</f>
        <v>1</v>
      </c>
      <c r="L272" s="35">
        <f t="shared" si="40"/>
        <v>0</v>
      </c>
    </row>
    <row r="273" spans="1:12" ht="16.5" customHeight="1" x14ac:dyDescent="0.25">
      <c r="A273" s="74"/>
      <c r="B273" s="75"/>
      <c r="C273" s="60" t="s">
        <v>88</v>
      </c>
      <c r="D273" s="73"/>
      <c r="E273" s="12" t="s">
        <v>158</v>
      </c>
      <c r="J273" s="34">
        <f>IFERROR(HLOOKUP(E273,Feuil2!$D$2:$G$3,2,FALSE),HLOOKUP(E273,Feuil2!$I$2:$K$3,2,FALSE))</f>
        <v>0</v>
      </c>
      <c r="K273" s="8">
        <f t="shared" ref="K273" si="47">IF(D272="Elément de premier ordre",5,2)</f>
        <v>2</v>
      </c>
      <c r="L273" s="35">
        <f t="shared" si="40"/>
        <v>0</v>
      </c>
    </row>
    <row r="274" spans="1:12" ht="16.5" customHeight="1" x14ac:dyDescent="0.25">
      <c r="A274" s="74" t="s">
        <v>169</v>
      </c>
      <c r="B274" s="75" t="s">
        <v>170</v>
      </c>
      <c r="C274" s="60" t="s">
        <v>87</v>
      </c>
      <c r="D274" s="72" t="s">
        <v>254</v>
      </c>
      <c r="E274" s="12" t="s">
        <v>143</v>
      </c>
      <c r="J274" s="34">
        <f>IFERROR(HLOOKUP(E274,Feuil2!$D$5:$G$6,2,FALSE),HLOOKUP(E274,Feuil2!$I$5:$K$6,2,FALSE))</f>
        <v>0</v>
      </c>
      <c r="K274" s="8">
        <f t="shared" ref="K274" si="48">IF(D274="Elément de premier ordre",5,1)</f>
        <v>1</v>
      </c>
      <c r="L274" s="35">
        <f t="shared" si="40"/>
        <v>0</v>
      </c>
    </row>
    <row r="275" spans="1:12" ht="16.5" customHeight="1" x14ac:dyDescent="0.25">
      <c r="A275" s="74"/>
      <c r="B275" s="75"/>
      <c r="C275" s="60" t="s">
        <v>88</v>
      </c>
      <c r="D275" s="73"/>
      <c r="E275" s="12" t="s">
        <v>158</v>
      </c>
      <c r="J275" s="34">
        <f>IFERROR(HLOOKUP(E275,Feuil2!$D$2:$G$3,2,FALSE),HLOOKUP(E275,Feuil2!$I$2:$K$3,2,FALSE))</f>
        <v>0</v>
      </c>
      <c r="K275" s="8">
        <f t="shared" ref="K275" si="49">IF(D274="Elément de premier ordre",5,2)</f>
        <v>2</v>
      </c>
      <c r="L275" s="35">
        <f t="shared" si="40"/>
        <v>0</v>
      </c>
    </row>
    <row r="276" spans="1:12" x14ac:dyDescent="0.25">
      <c r="A276" s="74"/>
      <c r="B276" s="75" t="s">
        <v>171</v>
      </c>
      <c r="C276" s="60" t="s">
        <v>87</v>
      </c>
      <c r="D276" s="72" t="s">
        <v>254</v>
      </c>
      <c r="E276" s="12" t="s">
        <v>143</v>
      </c>
      <c r="J276" s="34">
        <f>IFERROR(HLOOKUP(E276,Feuil2!$D$5:$G$6,2,FALSE),HLOOKUP(E276,Feuil2!$I$5:$K$6,2,FALSE))</f>
        <v>0</v>
      </c>
      <c r="K276" s="8">
        <f t="shared" ref="K276" si="50">IF(D276="Elément de premier ordre",5,1)</f>
        <v>1</v>
      </c>
      <c r="L276" s="35">
        <f t="shared" si="40"/>
        <v>0</v>
      </c>
    </row>
    <row r="277" spans="1:12" x14ac:dyDescent="0.25">
      <c r="A277" s="74"/>
      <c r="B277" s="75"/>
      <c r="C277" s="60" t="s">
        <v>88</v>
      </c>
      <c r="D277" s="73"/>
      <c r="E277" s="12" t="s">
        <v>158</v>
      </c>
      <c r="J277" s="34">
        <f>IFERROR(HLOOKUP(E277,Feuil2!$D$2:$G$3,2,FALSE),HLOOKUP(E277,Feuil2!$I$2:$K$3,2,FALSE))</f>
        <v>0</v>
      </c>
      <c r="K277" s="8">
        <f t="shared" ref="K277" si="51">IF(D276="Elément de premier ordre",5,2)</f>
        <v>2</v>
      </c>
      <c r="L277" s="35">
        <f t="shared" si="40"/>
        <v>0</v>
      </c>
    </row>
    <row r="278" spans="1:12" x14ac:dyDescent="0.25">
      <c r="A278" s="74" t="s">
        <v>172</v>
      </c>
      <c r="B278" s="75" t="s">
        <v>173</v>
      </c>
      <c r="C278" s="60" t="s">
        <v>87</v>
      </c>
      <c r="D278" s="72" t="s">
        <v>254</v>
      </c>
      <c r="E278" s="12" t="s">
        <v>143</v>
      </c>
      <c r="J278" s="34">
        <f>IFERROR(HLOOKUP(E278,Feuil2!$D$5:$G$6,2,FALSE),HLOOKUP(E278,Feuil2!$I$5:$K$6,2,FALSE))</f>
        <v>0</v>
      </c>
      <c r="K278" s="8">
        <f t="shared" ref="K278" si="52">IF(D278="Elément de premier ordre",5,1)</f>
        <v>1</v>
      </c>
      <c r="L278" s="35">
        <f t="shared" si="40"/>
        <v>0</v>
      </c>
    </row>
    <row r="279" spans="1:12" x14ac:dyDescent="0.25">
      <c r="A279" s="74"/>
      <c r="B279" s="75"/>
      <c r="C279" s="60" t="s">
        <v>88</v>
      </c>
      <c r="D279" s="73"/>
      <c r="E279" s="12" t="s">
        <v>158</v>
      </c>
      <c r="J279" s="34">
        <f>IFERROR(HLOOKUP(E279,Feuil2!$D$2:$G$3,2,FALSE),HLOOKUP(E279,Feuil2!$I$2:$K$3,2,FALSE))</f>
        <v>0</v>
      </c>
      <c r="K279" s="8">
        <f t="shared" ref="K279" si="53">IF(D278="Elément de premier ordre",5,2)</f>
        <v>2</v>
      </c>
      <c r="L279" s="35">
        <f t="shared" si="40"/>
        <v>0</v>
      </c>
    </row>
    <row r="280" spans="1:12" x14ac:dyDescent="0.25">
      <c r="A280" s="74"/>
      <c r="B280" s="75" t="s">
        <v>174</v>
      </c>
      <c r="C280" s="60" t="s">
        <v>87</v>
      </c>
      <c r="D280" s="72" t="s">
        <v>254</v>
      </c>
      <c r="E280" s="12" t="s">
        <v>143</v>
      </c>
      <c r="J280" s="34">
        <f>IFERROR(HLOOKUP(E280,Feuil2!$D$5:$G$6,2,FALSE),HLOOKUP(E280,Feuil2!$I$5:$K$6,2,FALSE))</f>
        <v>0</v>
      </c>
      <c r="K280" s="8">
        <f t="shared" ref="K280" si="54">IF(D280="Elément de premier ordre",5,1)</f>
        <v>1</v>
      </c>
      <c r="L280" s="35">
        <f t="shared" si="40"/>
        <v>0</v>
      </c>
    </row>
    <row r="281" spans="1:12" x14ac:dyDescent="0.25">
      <c r="A281" s="74"/>
      <c r="B281" s="75"/>
      <c r="C281" s="60" t="s">
        <v>88</v>
      </c>
      <c r="D281" s="73"/>
      <c r="E281" s="12" t="s">
        <v>158</v>
      </c>
      <c r="J281" s="34">
        <f>IFERROR(HLOOKUP(E281,Feuil2!$D$2:$G$3,2,FALSE),HLOOKUP(E281,Feuil2!$I$2:$K$3,2,FALSE))</f>
        <v>0</v>
      </c>
      <c r="K281" s="8">
        <f t="shared" ref="K281" si="55">IF(D280="Elément de premier ordre",5,2)</f>
        <v>2</v>
      </c>
      <c r="L281" s="35">
        <f t="shared" si="40"/>
        <v>0</v>
      </c>
    </row>
    <row r="282" spans="1:12" x14ac:dyDescent="0.25">
      <c r="A282" s="74"/>
      <c r="B282" s="75" t="s">
        <v>175</v>
      </c>
      <c r="C282" s="60" t="s">
        <v>87</v>
      </c>
      <c r="D282" s="72" t="s">
        <v>254</v>
      </c>
      <c r="E282" s="12" t="s">
        <v>143</v>
      </c>
      <c r="J282" s="34">
        <f>IFERROR(HLOOKUP(E282,Feuil2!$D$5:$G$6,2,FALSE),HLOOKUP(E282,Feuil2!$I$5:$K$6,2,FALSE))</f>
        <v>0</v>
      </c>
      <c r="K282" s="8">
        <f t="shared" ref="K282" si="56">IF(D282="Elément de premier ordre",5,1)</f>
        <v>1</v>
      </c>
      <c r="L282" s="35">
        <f t="shared" si="40"/>
        <v>0</v>
      </c>
    </row>
    <row r="283" spans="1:12" x14ac:dyDescent="0.25">
      <c r="A283" s="74"/>
      <c r="B283" s="75"/>
      <c r="C283" s="60" t="s">
        <v>88</v>
      </c>
      <c r="D283" s="73"/>
      <c r="E283" s="12" t="s">
        <v>158</v>
      </c>
      <c r="J283" s="34">
        <f>IFERROR(HLOOKUP(E283,Feuil2!$D$2:$G$3,2,FALSE),HLOOKUP(E283,Feuil2!$I$2:$K$3,2,FALSE))</f>
        <v>0</v>
      </c>
      <c r="K283" s="8">
        <f t="shared" ref="K283" si="57">IF(D282="Elément de premier ordre",5,2)</f>
        <v>2</v>
      </c>
      <c r="L283" s="35">
        <f t="shared" si="40"/>
        <v>0</v>
      </c>
    </row>
    <row r="284" spans="1:12" x14ac:dyDescent="0.25">
      <c r="A284" s="74"/>
      <c r="B284" s="75" t="s">
        <v>176</v>
      </c>
      <c r="C284" s="60" t="s">
        <v>87</v>
      </c>
      <c r="D284" s="72" t="s">
        <v>254</v>
      </c>
      <c r="E284" s="12" t="s">
        <v>143</v>
      </c>
      <c r="J284" s="34">
        <f>IFERROR(HLOOKUP(E284,Feuil2!$D$5:$G$6,2,FALSE),HLOOKUP(E284,Feuil2!$I$5:$K$6,2,FALSE))</f>
        <v>0</v>
      </c>
      <c r="K284" s="8">
        <f t="shared" ref="K284" si="58">IF(D284="Elément de premier ordre",5,1)</f>
        <v>1</v>
      </c>
      <c r="L284" s="35">
        <f t="shared" si="40"/>
        <v>0</v>
      </c>
    </row>
    <row r="285" spans="1:12" x14ac:dyDescent="0.25">
      <c r="A285" s="74"/>
      <c r="B285" s="75"/>
      <c r="C285" s="60" t="s">
        <v>88</v>
      </c>
      <c r="D285" s="73"/>
      <c r="E285" s="12" t="s">
        <v>158</v>
      </c>
      <c r="J285" s="34">
        <f>IFERROR(HLOOKUP(E285,Feuil2!$D$2:$G$3,2,FALSE),HLOOKUP(E285,Feuil2!$I$2:$K$3,2,FALSE))</f>
        <v>0</v>
      </c>
      <c r="K285" s="8">
        <f t="shared" ref="K285" si="59">IF(D284="Elément de premier ordre",5,2)</f>
        <v>2</v>
      </c>
      <c r="L285" s="35">
        <f t="shared" si="40"/>
        <v>0</v>
      </c>
    </row>
    <row r="286" spans="1:12" x14ac:dyDescent="0.25">
      <c r="A286" s="74" t="s">
        <v>177</v>
      </c>
      <c r="B286" s="75" t="s">
        <v>178</v>
      </c>
      <c r="C286" s="60" t="s">
        <v>87</v>
      </c>
      <c r="D286" s="72" t="s">
        <v>254</v>
      </c>
      <c r="E286" s="12" t="s">
        <v>143</v>
      </c>
      <c r="J286" s="34">
        <f>IFERROR(HLOOKUP(E286,Feuil2!$D$5:$G$6,2,FALSE),HLOOKUP(E286,Feuil2!$I$5:$K$6,2,FALSE))</f>
        <v>0</v>
      </c>
      <c r="K286" s="8">
        <f t="shared" ref="K286" si="60">IF(D286="Elément de premier ordre",5,1)</f>
        <v>1</v>
      </c>
      <c r="L286" s="35">
        <f t="shared" si="40"/>
        <v>0</v>
      </c>
    </row>
    <row r="287" spans="1:12" x14ac:dyDescent="0.25">
      <c r="A287" s="74"/>
      <c r="B287" s="75"/>
      <c r="C287" s="60" t="s">
        <v>88</v>
      </c>
      <c r="D287" s="73"/>
      <c r="E287" s="12" t="s">
        <v>158</v>
      </c>
      <c r="J287" s="34">
        <f>IFERROR(HLOOKUP(E287,Feuil2!$D$2:$G$3,2,FALSE),HLOOKUP(E287,Feuil2!$I$2:$K$3,2,FALSE))</f>
        <v>0</v>
      </c>
      <c r="K287" s="8">
        <f t="shared" ref="K287" si="61">IF(D286="Elément de premier ordre",5,2)</f>
        <v>2</v>
      </c>
      <c r="L287" s="35">
        <f t="shared" si="40"/>
        <v>0</v>
      </c>
    </row>
    <row r="288" spans="1:12" x14ac:dyDescent="0.25">
      <c r="A288" s="74"/>
      <c r="B288" s="75" t="s">
        <v>179</v>
      </c>
      <c r="C288" s="60" t="s">
        <v>87</v>
      </c>
      <c r="D288" s="72" t="s">
        <v>254</v>
      </c>
      <c r="E288" s="12" t="s">
        <v>143</v>
      </c>
      <c r="J288" s="34">
        <f>IFERROR(HLOOKUP(E288,Feuil2!$D$5:$G$6,2,FALSE),HLOOKUP(E288,Feuil2!$I$5:$K$6,2,FALSE))</f>
        <v>0</v>
      </c>
      <c r="K288" s="8">
        <f t="shared" ref="K288" si="62">IF(D288="Elément de premier ordre",5,1)</f>
        <v>1</v>
      </c>
      <c r="L288" s="35">
        <f t="shared" si="40"/>
        <v>0</v>
      </c>
    </row>
    <row r="289" spans="1:17" x14ac:dyDescent="0.25">
      <c r="A289" s="74"/>
      <c r="B289" s="75"/>
      <c r="C289" s="60" t="s">
        <v>88</v>
      </c>
      <c r="D289" s="73"/>
      <c r="E289" s="12" t="s">
        <v>158</v>
      </c>
      <c r="J289" s="34">
        <f>IFERROR(HLOOKUP(E289,Feuil2!$D$2:$G$3,2,FALSE),HLOOKUP(E289,Feuil2!$I$2:$K$3,2,FALSE))</f>
        <v>0</v>
      </c>
      <c r="K289" s="8">
        <f t="shared" ref="K289" si="63">IF(D288="Elément de premier ordre",5,2)</f>
        <v>2</v>
      </c>
      <c r="L289" s="35">
        <f t="shared" si="40"/>
        <v>0</v>
      </c>
    </row>
    <row r="290" spans="1:17" x14ac:dyDescent="0.25">
      <c r="A290" s="74"/>
      <c r="B290" s="75" t="s">
        <v>180</v>
      </c>
      <c r="C290" s="60" t="s">
        <v>87</v>
      </c>
      <c r="D290" s="72" t="s">
        <v>254</v>
      </c>
      <c r="E290" s="12" t="s">
        <v>143</v>
      </c>
      <c r="J290" s="34">
        <f>IFERROR(HLOOKUP(E290,Feuil2!$D$5:$G$6,2,FALSE),HLOOKUP(E290,Feuil2!$I$5:$K$6,2,FALSE))</f>
        <v>0</v>
      </c>
      <c r="K290" s="8">
        <f t="shared" ref="K290" si="64">IF(D290="Elément de premier ordre",5,1)</f>
        <v>1</v>
      </c>
      <c r="L290" s="35">
        <f t="shared" si="40"/>
        <v>0</v>
      </c>
    </row>
    <row r="291" spans="1:17" x14ac:dyDescent="0.25">
      <c r="A291" s="74"/>
      <c r="B291" s="75"/>
      <c r="C291" s="60" t="s">
        <v>88</v>
      </c>
      <c r="D291" s="73"/>
      <c r="E291" s="12" t="s">
        <v>158</v>
      </c>
      <c r="J291" s="34">
        <f>IFERROR(HLOOKUP(E291,Feuil2!$D$2:$G$3,2,FALSE),HLOOKUP(E291,Feuil2!$I$2:$K$3,2,FALSE))</f>
        <v>0</v>
      </c>
      <c r="K291" s="8">
        <f t="shared" ref="K291" si="65">IF(D290="Elément de premier ordre",5,2)</f>
        <v>2</v>
      </c>
      <c r="L291" s="35">
        <f t="shared" si="40"/>
        <v>0</v>
      </c>
    </row>
    <row r="292" spans="1:17" ht="16.5" customHeight="1" x14ac:dyDescent="0.25">
      <c r="A292" s="74" t="s">
        <v>293</v>
      </c>
      <c r="B292" s="75" t="s">
        <v>20</v>
      </c>
      <c r="C292" s="60" t="s">
        <v>87</v>
      </c>
      <c r="D292" s="72" t="s">
        <v>254</v>
      </c>
      <c r="E292" s="12" t="s">
        <v>143</v>
      </c>
      <c r="J292" s="34">
        <f>IFERROR(HLOOKUP(E292,Feuil2!$D$5:$G$6,2,FALSE),HLOOKUP(E292,Feuil2!$I$5:$K$6,2,FALSE))</f>
        <v>0</v>
      </c>
      <c r="K292" s="8">
        <f t="shared" ref="K292" si="66">IF(D292="Elément de premier ordre",5,1)</f>
        <v>1</v>
      </c>
      <c r="L292" s="35">
        <f t="shared" si="40"/>
        <v>0</v>
      </c>
    </row>
    <row r="293" spans="1:17" ht="16.5" customHeight="1" x14ac:dyDescent="0.25">
      <c r="A293" s="74"/>
      <c r="B293" s="75"/>
      <c r="C293" s="60" t="s">
        <v>88</v>
      </c>
      <c r="D293" s="73"/>
      <c r="E293" s="12" t="s">
        <v>158</v>
      </c>
      <c r="J293" s="34">
        <f>IFERROR(HLOOKUP(E293,Feuil2!$D$2:$G$3,2,FALSE),HLOOKUP(E293,Feuil2!$I$2:$K$3,2,FALSE))</f>
        <v>0</v>
      </c>
      <c r="K293" s="8">
        <f t="shared" ref="K293" si="67">IF(D292="Elément de premier ordre",5,2)</f>
        <v>2</v>
      </c>
      <c r="L293" s="35">
        <f t="shared" si="40"/>
        <v>0</v>
      </c>
    </row>
    <row r="294" spans="1:17" ht="16.5" customHeight="1" x14ac:dyDescent="0.25">
      <c r="A294" s="74" t="s">
        <v>294</v>
      </c>
      <c r="B294" s="75" t="s">
        <v>295</v>
      </c>
      <c r="C294" s="60" t="s">
        <v>87</v>
      </c>
      <c r="D294" s="72" t="s">
        <v>254</v>
      </c>
      <c r="E294" s="12" t="s">
        <v>143</v>
      </c>
      <c r="J294" s="34">
        <f>IFERROR(HLOOKUP(E294,Feuil2!$D$5:$G$6,2,FALSE),HLOOKUP(E294,Feuil2!$I$5:$K$6,2,FALSE))</f>
        <v>0</v>
      </c>
      <c r="K294" s="8">
        <f t="shared" ref="K294" si="68">IF(D294="Elément de premier ordre",5,1)</f>
        <v>1</v>
      </c>
      <c r="L294" s="35">
        <f t="shared" si="40"/>
        <v>0</v>
      </c>
    </row>
    <row r="295" spans="1:17" ht="16.5" customHeight="1" thickBot="1" x14ac:dyDescent="0.3">
      <c r="A295" s="74"/>
      <c r="B295" s="75"/>
      <c r="C295" s="60" t="s">
        <v>88</v>
      </c>
      <c r="D295" s="73"/>
      <c r="E295" s="12" t="s">
        <v>158</v>
      </c>
      <c r="J295" s="34">
        <f>IFERROR(HLOOKUP(E295,Feuil2!$D$2:$G$3,2,FALSE),HLOOKUP(E295,Feuil2!$I$2:$K$3,2,FALSE))</f>
        <v>0</v>
      </c>
      <c r="K295" s="8">
        <f t="shared" ref="K295" si="69">IF(D294="Elément de premier ordre",5,2)</f>
        <v>2</v>
      </c>
      <c r="L295" s="35">
        <f t="shared" si="40"/>
        <v>0</v>
      </c>
    </row>
    <row r="296" spans="1:17" ht="45" x14ac:dyDescent="0.25">
      <c r="A296" s="31"/>
      <c r="B296" s="42"/>
      <c r="C296" s="42"/>
      <c r="D296" s="64"/>
      <c r="E296" s="62" t="s">
        <v>1</v>
      </c>
      <c r="F296" s="5" t="s">
        <v>2</v>
      </c>
      <c r="G296" s="1" t="s">
        <v>3</v>
      </c>
      <c r="H296" s="26" t="s">
        <v>132</v>
      </c>
      <c r="I296" s="42"/>
      <c r="J296" s="42"/>
      <c r="K296" s="42"/>
      <c r="L296" s="42"/>
      <c r="M296" s="42"/>
      <c r="N296" s="42"/>
      <c r="O296" s="42"/>
      <c r="P296" s="42"/>
      <c r="Q296" s="42"/>
    </row>
    <row r="297" spans="1:17" x14ac:dyDescent="0.25">
      <c r="A297" s="74" t="s">
        <v>181</v>
      </c>
      <c r="B297" s="74" t="s">
        <v>182</v>
      </c>
      <c r="C297" s="60" t="s">
        <v>87</v>
      </c>
      <c r="D297" s="72" t="s">
        <v>254</v>
      </c>
      <c r="E297" s="12" t="s">
        <v>143</v>
      </c>
      <c r="J297" s="34">
        <f>IFERROR(HLOOKUP(E297,Feuil2!$D$5:$G$6,2,FALSE),HLOOKUP(E297,Feuil2!$I$5:$K$6,2,FALSE))</f>
        <v>0</v>
      </c>
      <c r="K297" s="8">
        <f t="shared" ref="K297" si="70">IF(D297="Elément de premier ordre",5,1)</f>
        <v>1</v>
      </c>
      <c r="L297" s="35">
        <f t="shared" ref="L297:L314" si="71">J297*K297</f>
        <v>0</v>
      </c>
    </row>
    <row r="298" spans="1:17" x14ac:dyDescent="0.25">
      <c r="A298" s="74"/>
      <c r="B298" s="74"/>
      <c r="C298" s="60" t="s">
        <v>88</v>
      </c>
      <c r="D298" s="73"/>
      <c r="E298" s="12" t="s">
        <v>158</v>
      </c>
      <c r="J298" s="34">
        <f>IFERROR(HLOOKUP(E298,Feuil2!$D$2:$G$3,2,FALSE),HLOOKUP(E298,Feuil2!$I$2:$K$3,2,FALSE))</f>
        <v>0</v>
      </c>
      <c r="K298" s="8">
        <f t="shared" ref="K298" si="72">IF(D297="Elément de premier ordre",5,2)</f>
        <v>2</v>
      </c>
      <c r="L298" s="35">
        <f t="shared" si="71"/>
        <v>0</v>
      </c>
    </row>
    <row r="299" spans="1:17" x14ac:dyDescent="0.25">
      <c r="A299" s="74"/>
      <c r="B299" s="74" t="s">
        <v>183</v>
      </c>
      <c r="C299" s="60" t="s">
        <v>87</v>
      </c>
      <c r="D299" s="72" t="s">
        <v>254</v>
      </c>
      <c r="E299" s="12" t="s">
        <v>143</v>
      </c>
      <c r="J299" s="34">
        <f>IFERROR(HLOOKUP(E299,Feuil2!$D$5:$G$6,2,FALSE),HLOOKUP(E299,Feuil2!$I$5:$K$6,2,FALSE))</f>
        <v>0</v>
      </c>
      <c r="K299" s="8">
        <f t="shared" ref="K299" si="73">IF(D299="Elément de premier ordre",5,1)</f>
        <v>1</v>
      </c>
      <c r="L299" s="35">
        <f t="shared" si="71"/>
        <v>0</v>
      </c>
    </row>
    <row r="300" spans="1:17" x14ac:dyDescent="0.25">
      <c r="A300" s="74"/>
      <c r="B300" s="74"/>
      <c r="C300" s="60" t="s">
        <v>88</v>
      </c>
      <c r="D300" s="73"/>
      <c r="E300" s="12" t="s">
        <v>158</v>
      </c>
      <c r="J300" s="34">
        <f>IFERROR(HLOOKUP(E300,Feuil2!$D$2:$G$3,2,FALSE),HLOOKUP(E300,Feuil2!$I$2:$K$3,2,FALSE))</f>
        <v>0</v>
      </c>
      <c r="K300" s="8">
        <f t="shared" ref="K300" si="74">IF(D299="Elément de premier ordre",5,2)</f>
        <v>2</v>
      </c>
      <c r="L300" s="35">
        <f t="shared" si="71"/>
        <v>0</v>
      </c>
    </row>
    <row r="301" spans="1:17" x14ac:dyDescent="0.25">
      <c r="A301" s="74"/>
      <c r="B301" s="74" t="s">
        <v>184</v>
      </c>
      <c r="C301" s="60" t="s">
        <v>87</v>
      </c>
      <c r="D301" s="72" t="s">
        <v>254</v>
      </c>
      <c r="E301" s="12" t="s">
        <v>143</v>
      </c>
      <c r="J301" s="34">
        <f>IFERROR(HLOOKUP(E301,Feuil2!$D$5:$G$6,2,FALSE),HLOOKUP(E301,Feuil2!$I$5:$K$6,2,FALSE))</f>
        <v>0</v>
      </c>
      <c r="K301" s="8">
        <f t="shared" ref="K301" si="75">IF(D301="Elément de premier ordre",5,1)</f>
        <v>1</v>
      </c>
      <c r="L301" s="35">
        <f t="shared" si="71"/>
        <v>0</v>
      </c>
    </row>
    <row r="302" spans="1:17" x14ac:dyDescent="0.25">
      <c r="A302" s="74"/>
      <c r="B302" s="74"/>
      <c r="C302" s="60" t="s">
        <v>88</v>
      </c>
      <c r="D302" s="73"/>
      <c r="E302" s="12" t="s">
        <v>158</v>
      </c>
      <c r="J302" s="34">
        <f>IFERROR(HLOOKUP(E302,Feuil2!$D$2:$G$3,2,FALSE),HLOOKUP(E302,Feuil2!$I$2:$K$3,2,FALSE))</f>
        <v>0</v>
      </c>
      <c r="K302" s="8">
        <f t="shared" ref="K302" si="76">IF(D301="Elément de premier ordre",5,2)</f>
        <v>2</v>
      </c>
      <c r="L302" s="35">
        <f t="shared" si="71"/>
        <v>0</v>
      </c>
    </row>
    <row r="303" spans="1:17" x14ac:dyDescent="0.25">
      <c r="A303" s="74"/>
      <c r="B303" s="74" t="s">
        <v>185</v>
      </c>
      <c r="C303" s="60" t="s">
        <v>87</v>
      </c>
      <c r="D303" s="72" t="s">
        <v>254</v>
      </c>
      <c r="E303" s="12" t="s">
        <v>143</v>
      </c>
      <c r="J303" s="34">
        <f>IFERROR(HLOOKUP(E303,Feuil2!$D$5:$G$6,2,FALSE),HLOOKUP(E303,Feuil2!$I$5:$K$6,2,FALSE))</f>
        <v>0</v>
      </c>
      <c r="K303" s="8">
        <f t="shared" ref="K303" si="77">IF(D303="Elément de premier ordre",5,1)</f>
        <v>1</v>
      </c>
      <c r="L303" s="35">
        <f t="shared" si="71"/>
        <v>0</v>
      </c>
    </row>
    <row r="304" spans="1:17" x14ac:dyDescent="0.25">
      <c r="A304" s="74"/>
      <c r="B304" s="74"/>
      <c r="C304" s="60" t="s">
        <v>88</v>
      </c>
      <c r="D304" s="73"/>
      <c r="E304" s="12" t="s">
        <v>158</v>
      </c>
      <c r="J304" s="34">
        <f>IFERROR(HLOOKUP(E304,Feuil2!$D$2:$G$3,2,FALSE),HLOOKUP(E304,Feuil2!$I$2:$K$3,2,FALSE))</f>
        <v>0</v>
      </c>
      <c r="K304" s="8">
        <f t="shared" ref="K304" si="78">IF(D303="Elément de premier ordre",5,2)</f>
        <v>2</v>
      </c>
      <c r="L304" s="35">
        <f t="shared" si="71"/>
        <v>0</v>
      </c>
    </row>
    <row r="305" spans="1:17" x14ac:dyDescent="0.25">
      <c r="A305" s="74"/>
      <c r="B305" s="74" t="s">
        <v>186</v>
      </c>
      <c r="C305" s="60" t="s">
        <v>87</v>
      </c>
      <c r="D305" s="72" t="s">
        <v>254</v>
      </c>
      <c r="E305" s="12" t="s">
        <v>143</v>
      </c>
      <c r="J305" s="34">
        <f>IFERROR(HLOOKUP(E305,Feuil2!$D$5:$G$6,2,FALSE),HLOOKUP(E305,Feuil2!$I$5:$K$6,2,FALSE))</f>
        <v>0</v>
      </c>
      <c r="K305" s="8">
        <f t="shared" ref="K305" si="79">IF(D305="Elément de premier ordre",5,1)</f>
        <v>1</v>
      </c>
      <c r="L305" s="35">
        <f t="shared" si="71"/>
        <v>0</v>
      </c>
    </row>
    <row r="306" spans="1:17" x14ac:dyDescent="0.25">
      <c r="A306" s="74"/>
      <c r="B306" s="74"/>
      <c r="C306" s="60" t="s">
        <v>88</v>
      </c>
      <c r="D306" s="73"/>
      <c r="E306" s="12" t="s">
        <v>158</v>
      </c>
      <c r="J306" s="34">
        <f>IFERROR(HLOOKUP(E306,Feuil2!$D$2:$G$3,2,FALSE),HLOOKUP(E306,Feuil2!$I$2:$K$3,2,FALSE))</f>
        <v>0</v>
      </c>
      <c r="K306" s="8">
        <f t="shared" ref="K306" si="80">IF(D305="Elément de premier ordre",5,2)</f>
        <v>2</v>
      </c>
      <c r="L306" s="35">
        <f t="shared" si="71"/>
        <v>0</v>
      </c>
    </row>
    <row r="307" spans="1:17" ht="15" customHeight="1" x14ac:dyDescent="0.25">
      <c r="A307" s="74" t="s">
        <v>187</v>
      </c>
      <c r="B307" s="74" t="s">
        <v>188</v>
      </c>
      <c r="C307" s="60" t="s">
        <v>87</v>
      </c>
      <c r="D307" s="72" t="s">
        <v>254</v>
      </c>
      <c r="E307" s="12" t="s">
        <v>143</v>
      </c>
      <c r="J307" s="34">
        <f>IFERROR(HLOOKUP(E307,Feuil2!$D$5:$G$6,2,FALSE),HLOOKUP(E307,Feuil2!$I$5:$K$6,2,FALSE))</f>
        <v>0</v>
      </c>
      <c r="K307" s="8">
        <f t="shared" ref="K307" si="81">IF(D307="Elément de premier ordre",5,1)</f>
        <v>1</v>
      </c>
      <c r="L307" s="35">
        <f t="shared" si="71"/>
        <v>0</v>
      </c>
    </row>
    <row r="308" spans="1:17" x14ac:dyDescent="0.25">
      <c r="A308" s="74"/>
      <c r="B308" s="74"/>
      <c r="C308" s="60" t="s">
        <v>88</v>
      </c>
      <c r="D308" s="73"/>
      <c r="E308" s="12" t="s">
        <v>158</v>
      </c>
      <c r="J308" s="34">
        <f>IFERROR(HLOOKUP(E308,Feuil2!$D$2:$G$3,2,FALSE),HLOOKUP(E308,Feuil2!$I$2:$K$3,2,FALSE))</f>
        <v>0</v>
      </c>
      <c r="K308" s="8">
        <f t="shared" ref="K308" si="82">IF(D307="Elément de premier ordre",5,2)</f>
        <v>2</v>
      </c>
      <c r="L308" s="35">
        <f t="shared" si="71"/>
        <v>0</v>
      </c>
    </row>
    <row r="309" spans="1:17" x14ac:dyDescent="0.25">
      <c r="A309" s="74"/>
      <c r="B309" s="74" t="s">
        <v>189</v>
      </c>
      <c r="C309" s="60" t="s">
        <v>87</v>
      </c>
      <c r="D309" s="72" t="s">
        <v>254</v>
      </c>
      <c r="E309" s="12" t="s">
        <v>143</v>
      </c>
      <c r="J309" s="34">
        <f>IFERROR(HLOOKUP(E309,Feuil2!$D$5:$G$6,2,FALSE),HLOOKUP(E309,Feuil2!$I$5:$K$6,2,FALSE))</f>
        <v>0</v>
      </c>
      <c r="K309" s="8">
        <f t="shared" ref="K309" si="83">IF(D309="Elément de premier ordre",5,1)</f>
        <v>1</v>
      </c>
      <c r="L309" s="35">
        <f t="shared" si="71"/>
        <v>0</v>
      </c>
    </row>
    <row r="310" spans="1:17" x14ac:dyDescent="0.25">
      <c r="A310" s="74"/>
      <c r="B310" s="74"/>
      <c r="C310" s="60" t="s">
        <v>88</v>
      </c>
      <c r="D310" s="73"/>
      <c r="E310" s="12" t="s">
        <v>158</v>
      </c>
      <c r="J310" s="34">
        <f>IFERROR(HLOOKUP(E310,Feuil2!$D$2:$G$3,2,FALSE),HLOOKUP(E310,Feuil2!$I$2:$K$3,2,FALSE))</f>
        <v>0</v>
      </c>
      <c r="K310" s="8">
        <f t="shared" ref="K310" si="84">IF(D309="Elément de premier ordre",5,2)</f>
        <v>2</v>
      </c>
      <c r="L310" s="35">
        <f t="shared" si="71"/>
        <v>0</v>
      </c>
    </row>
    <row r="311" spans="1:17" x14ac:dyDescent="0.25">
      <c r="A311" s="74"/>
      <c r="B311" s="74" t="s">
        <v>190</v>
      </c>
      <c r="C311" s="60" t="s">
        <v>87</v>
      </c>
      <c r="D311" s="72" t="s">
        <v>254</v>
      </c>
      <c r="E311" s="12" t="s">
        <v>143</v>
      </c>
      <c r="J311" s="34">
        <f>IFERROR(HLOOKUP(E311,Feuil2!$D$5:$G$6,2,FALSE),HLOOKUP(E311,Feuil2!$I$5:$K$6,2,FALSE))</f>
        <v>0</v>
      </c>
      <c r="K311" s="8">
        <f t="shared" ref="K311" si="85">IF(D311="Elément de premier ordre",5,1)</f>
        <v>1</v>
      </c>
      <c r="L311" s="35">
        <f t="shared" si="71"/>
        <v>0</v>
      </c>
    </row>
    <row r="312" spans="1:17" x14ac:dyDescent="0.25">
      <c r="A312" s="74"/>
      <c r="B312" s="74"/>
      <c r="C312" s="60" t="s">
        <v>88</v>
      </c>
      <c r="D312" s="73"/>
      <c r="E312" s="12" t="s">
        <v>158</v>
      </c>
      <c r="J312" s="34">
        <f>IFERROR(HLOOKUP(E312,Feuil2!$D$2:$G$3,2,FALSE),HLOOKUP(E312,Feuil2!$I$2:$K$3,2,FALSE))</f>
        <v>0</v>
      </c>
      <c r="K312" s="8">
        <f t="shared" ref="K312" si="86">IF(D311="Elément de premier ordre",5,2)</f>
        <v>2</v>
      </c>
      <c r="L312" s="35">
        <f t="shared" si="71"/>
        <v>0</v>
      </c>
    </row>
    <row r="313" spans="1:17" x14ac:dyDescent="0.25">
      <c r="A313" s="74"/>
      <c r="B313" s="74" t="s">
        <v>191</v>
      </c>
      <c r="C313" s="60" t="s">
        <v>87</v>
      </c>
      <c r="D313" s="72" t="s">
        <v>254</v>
      </c>
      <c r="E313" s="12" t="s">
        <v>143</v>
      </c>
      <c r="J313" s="34">
        <f>IFERROR(HLOOKUP(E313,Feuil2!$D$5:$G$6,2,FALSE),HLOOKUP(E313,Feuil2!$I$5:$K$6,2,FALSE))</f>
        <v>0</v>
      </c>
      <c r="K313" s="8">
        <f t="shared" ref="K313" si="87">IF(D313="Elément de premier ordre",5,1)</f>
        <v>1</v>
      </c>
      <c r="L313" s="35">
        <f t="shared" si="71"/>
        <v>0</v>
      </c>
    </row>
    <row r="314" spans="1:17" ht="15.75" thickBot="1" x14ac:dyDescent="0.3">
      <c r="A314" s="74"/>
      <c r="B314" s="74"/>
      <c r="C314" s="60" t="s">
        <v>88</v>
      </c>
      <c r="D314" s="73"/>
      <c r="E314" s="12" t="s">
        <v>158</v>
      </c>
      <c r="J314" s="34">
        <f>IFERROR(HLOOKUP(E314,Feuil2!$D$2:$G$3,2,FALSE),HLOOKUP(E314,Feuil2!$I$2:$K$3,2,FALSE))</f>
        <v>0</v>
      </c>
      <c r="K314" s="8">
        <f t="shared" ref="K314" si="88">IF(D313="Elément de premier ordre",5,2)</f>
        <v>2</v>
      </c>
      <c r="L314" s="35">
        <f t="shared" si="71"/>
        <v>0</v>
      </c>
    </row>
    <row r="315" spans="1:17" ht="45" x14ac:dyDescent="0.25">
      <c r="A315" s="31"/>
      <c r="B315" s="42"/>
      <c r="C315" s="42"/>
      <c r="D315" s="64"/>
      <c r="E315" s="62" t="s">
        <v>1</v>
      </c>
      <c r="F315" s="5" t="s">
        <v>2</v>
      </c>
      <c r="G315" s="1" t="s">
        <v>3</v>
      </c>
      <c r="H315" s="26" t="s">
        <v>132</v>
      </c>
      <c r="I315" s="42"/>
      <c r="J315" s="42"/>
      <c r="K315" s="42"/>
      <c r="L315" s="42"/>
      <c r="M315" s="42"/>
      <c r="N315" s="42"/>
      <c r="O315" s="42"/>
      <c r="P315" s="42"/>
      <c r="Q315" s="42"/>
    </row>
    <row r="316" spans="1:17" x14ac:dyDescent="0.25">
      <c r="A316" s="74" t="s">
        <v>221</v>
      </c>
      <c r="B316" s="75" t="s">
        <v>222</v>
      </c>
      <c r="C316" s="60" t="s">
        <v>87</v>
      </c>
      <c r="D316" s="72" t="s">
        <v>254</v>
      </c>
      <c r="E316" s="12" t="s">
        <v>143</v>
      </c>
      <c r="J316" s="34">
        <f>IFERROR(HLOOKUP(E316,Feuil2!$D$5:$G$6,2,FALSE),HLOOKUP(E316,Feuil2!$I$5:$K$6,2,FALSE))</f>
        <v>0</v>
      </c>
      <c r="K316" s="8">
        <f t="shared" ref="K316" si="89">IF(D316="Elément de premier ordre",5,1)</f>
        <v>1</v>
      </c>
      <c r="L316" s="35">
        <f t="shared" ref="L316:L321" si="90">J316*K316</f>
        <v>0</v>
      </c>
    </row>
    <row r="317" spans="1:17" x14ac:dyDescent="0.25">
      <c r="A317" s="74"/>
      <c r="B317" s="75"/>
      <c r="C317" s="60" t="s">
        <v>88</v>
      </c>
      <c r="D317" s="73"/>
      <c r="E317" s="12" t="s">
        <v>158</v>
      </c>
      <c r="J317" s="34">
        <f>IFERROR(HLOOKUP(E317,Feuil2!$D$2:$G$3,2,FALSE),HLOOKUP(E317,Feuil2!$I$2:$K$3,2,FALSE))</f>
        <v>0</v>
      </c>
      <c r="K317" s="8">
        <f t="shared" ref="K317" si="91">IF(D316="Elément de premier ordre",5,2)</f>
        <v>2</v>
      </c>
      <c r="L317" s="35">
        <f t="shared" si="90"/>
        <v>0</v>
      </c>
    </row>
    <row r="318" spans="1:17" x14ac:dyDescent="0.25">
      <c r="A318" s="74"/>
      <c r="B318" s="75" t="s">
        <v>223</v>
      </c>
      <c r="C318" s="60" t="s">
        <v>87</v>
      </c>
      <c r="D318" s="72" t="s">
        <v>254</v>
      </c>
      <c r="E318" s="12" t="s">
        <v>143</v>
      </c>
      <c r="J318" s="34">
        <f>IFERROR(HLOOKUP(E318,Feuil2!$D$5:$G$6,2,FALSE),HLOOKUP(E318,Feuil2!$I$5:$K$6,2,FALSE))</f>
        <v>0</v>
      </c>
      <c r="K318" s="8">
        <f t="shared" ref="K318" si="92">IF(D318="Elément de premier ordre",5,1)</f>
        <v>1</v>
      </c>
      <c r="L318" s="35">
        <f t="shared" si="90"/>
        <v>0</v>
      </c>
    </row>
    <row r="319" spans="1:17" x14ac:dyDescent="0.25">
      <c r="A319" s="74"/>
      <c r="B319" s="75"/>
      <c r="C319" s="60" t="s">
        <v>88</v>
      </c>
      <c r="D319" s="73"/>
      <c r="E319" s="12" t="s">
        <v>158</v>
      </c>
      <c r="J319" s="34">
        <f>IFERROR(HLOOKUP(E319,Feuil2!$D$2:$G$3,2,FALSE),HLOOKUP(E319,Feuil2!$I$2:$K$3,2,FALSE))</f>
        <v>0</v>
      </c>
      <c r="K319" s="8">
        <f t="shared" ref="K319" si="93">IF(D318="Elément de premier ordre",5,2)</f>
        <v>2</v>
      </c>
      <c r="L319" s="35">
        <f t="shared" si="90"/>
        <v>0</v>
      </c>
    </row>
    <row r="320" spans="1:17" x14ac:dyDescent="0.25">
      <c r="A320" s="74"/>
      <c r="B320" s="75" t="s">
        <v>224</v>
      </c>
      <c r="C320" s="60" t="s">
        <v>87</v>
      </c>
      <c r="D320" s="72" t="s">
        <v>254</v>
      </c>
      <c r="E320" s="12" t="s">
        <v>143</v>
      </c>
      <c r="J320" s="34">
        <f>IFERROR(HLOOKUP(E320,Feuil2!$D$5:$G$6,2,FALSE),HLOOKUP(E320,Feuil2!$I$5:$K$6,2,FALSE))</f>
        <v>0</v>
      </c>
      <c r="K320" s="8">
        <f t="shared" ref="K320" si="94">IF(D320="Elément de premier ordre",5,1)</f>
        <v>1</v>
      </c>
      <c r="L320" s="35">
        <f t="shared" si="90"/>
        <v>0</v>
      </c>
    </row>
    <row r="321" spans="1:17" ht="15.75" thickBot="1" x14ac:dyDescent="0.3">
      <c r="A321" s="74"/>
      <c r="B321" s="75"/>
      <c r="C321" s="60" t="s">
        <v>88</v>
      </c>
      <c r="D321" s="73"/>
      <c r="E321" s="12" t="s">
        <v>158</v>
      </c>
      <c r="J321" s="34">
        <f>IFERROR(HLOOKUP(E321,Feuil2!$D$2:$G$3,2,FALSE),HLOOKUP(E321,Feuil2!$I$2:$K$3,2,FALSE))</f>
        <v>0</v>
      </c>
      <c r="K321" s="8">
        <f t="shared" ref="K321" si="95">IF(D320="Elément de premier ordre",5,2)</f>
        <v>2</v>
      </c>
      <c r="L321" s="35">
        <f t="shared" si="90"/>
        <v>0</v>
      </c>
    </row>
    <row r="322" spans="1:17" ht="45" x14ac:dyDescent="0.25">
      <c r="A322" s="42"/>
      <c r="B322" s="42"/>
      <c r="C322" s="42"/>
      <c r="D322" s="59" t="s">
        <v>252</v>
      </c>
      <c r="E322" s="62" t="s">
        <v>1</v>
      </c>
      <c r="F322" s="5" t="s">
        <v>2</v>
      </c>
      <c r="G322" s="1" t="s">
        <v>3</v>
      </c>
      <c r="H322" s="26" t="s">
        <v>132</v>
      </c>
      <c r="I322" s="42"/>
      <c r="J322" s="42" t="e">
        <f>IFERROR(HLOOKUP(E322,Feuil2!$D$2:$G$3,2,FALSE),HLOOKUP(E322,Feuil2!$I$2:$K$3,2,FALSE))</f>
        <v>#N/A</v>
      </c>
      <c r="K322" s="42"/>
      <c r="L322" s="42"/>
      <c r="M322" s="42"/>
      <c r="N322" s="42"/>
      <c r="O322" s="43"/>
      <c r="P322" s="11"/>
      <c r="Q322" s="11"/>
    </row>
    <row r="323" spans="1:17" ht="15" customHeight="1" x14ac:dyDescent="0.25">
      <c r="A323" s="75" t="s">
        <v>296</v>
      </c>
      <c r="B323" s="75"/>
      <c r="C323" s="54" t="s">
        <v>87</v>
      </c>
      <c r="D323" s="72" t="s">
        <v>254</v>
      </c>
      <c r="E323" s="12" t="s">
        <v>143</v>
      </c>
      <c r="J323" s="34">
        <f>IFERROR(HLOOKUP(E323,Feuil2!$D$2:$G$3,2,FALSE),HLOOKUP(E323,Feuil2!$I$2:$K$3,2,FALSE))</f>
        <v>0</v>
      </c>
      <c r="K323" s="8">
        <f>IF(D323="Elément de premier ordre",5,2)</f>
        <v>2</v>
      </c>
      <c r="L323" s="35">
        <f>J323*K323</f>
        <v>0</v>
      </c>
      <c r="O323" s="2" t="s">
        <v>4</v>
      </c>
      <c r="P323" s="9" t="s">
        <v>130</v>
      </c>
      <c r="Q323" s="2" t="s">
        <v>121</v>
      </c>
    </row>
    <row r="324" spans="1:17" x14ac:dyDescent="0.25">
      <c r="A324" s="75"/>
      <c r="B324" s="75"/>
      <c r="C324" s="54" t="s">
        <v>88</v>
      </c>
      <c r="D324" s="73"/>
      <c r="E324" s="12" t="s">
        <v>158</v>
      </c>
      <c r="J324" s="34">
        <f>IFERROR(HLOOKUP(E324,Feuil2!$D$2:$G$3,2,FALSE),HLOOKUP(E324,Feuil2!$I$2:$K$3,2,FALSE))</f>
        <v>0</v>
      </c>
      <c r="K324" s="8">
        <f>IF(D323="Elément de premier ordre",10,4)</f>
        <v>4</v>
      </c>
      <c r="L324" s="35">
        <f>J324*K324</f>
        <v>0</v>
      </c>
      <c r="O324" s="2" t="s">
        <v>91</v>
      </c>
      <c r="P324" s="9" t="s">
        <v>129</v>
      </c>
      <c r="Q324" s="2" t="s">
        <v>82</v>
      </c>
    </row>
    <row r="325" spans="1:17" x14ac:dyDescent="0.25">
      <c r="A325" s="46"/>
      <c r="B325" s="46"/>
      <c r="C325" s="10"/>
      <c r="D325" s="68"/>
      <c r="E325" s="16"/>
      <c r="J325" s="16"/>
      <c r="K325" s="15"/>
      <c r="L325" s="16"/>
      <c r="O325" s="16"/>
      <c r="P325" s="30"/>
      <c r="Q325" s="16"/>
    </row>
    <row r="326" spans="1:17" ht="30" customHeight="1" x14ac:dyDescent="0.25">
      <c r="A326" s="86" t="s">
        <v>292</v>
      </c>
      <c r="B326" s="86"/>
      <c r="C326" s="69"/>
      <c r="E326" s="16"/>
      <c r="J326" s="16"/>
      <c r="K326" s="15"/>
      <c r="L326" s="16"/>
      <c r="O326" s="16"/>
      <c r="P326" s="30"/>
      <c r="Q326" s="16"/>
    </row>
    <row r="327" spans="1:17" ht="30" customHeight="1" x14ac:dyDescent="0.25">
      <c r="A327" s="85" t="s">
        <v>135</v>
      </c>
      <c r="B327" s="85"/>
      <c r="C327" s="61">
        <f>IF(A327="Méthode simplifiée",0,L330)</f>
        <v>0</v>
      </c>
      <c r="D327" s="67"/>
      <c r="E327" s="16"/>
      <c r="J327" s="16"/>
      <c r="K327" s="15"/>
      <c r="L327" s="16"/>
      <c r="O327" s="16"/>
      <c r="P327" s="30"/>
      <c r="Q327" s="16"/>
    </row>
    <row r="328" spans="1:17" ht="15.75" thickBot="1" x14ac:dyDescent="0.3">
      <c r="A328" s="46"/>
      <c r="B328" s="46"/>
      <c r="C328" s="17"/>
      <c r="E328" s="16"/>
      <c r="J328" s="16"/>
      <c r="K328" s="15"/>
      <c r="L328" s="16"/>
      <c r="O328" s="16"/>
      <c r="P328" s="30"/>
      <c r="Q328" s="16"/>
    </row>
    <row r="329" spans="1:17" ht="45" x14ac:dyDescent="0.25">
      <c r="A329" s="47"/>
      <c r="B329" s="47"/>
      <c r="C329" s="31"/>
      <c r="D329" s="66"/>
      <c r="E329" s="62" t="s">
        <v>1</v>
      </c>
      <c r="F329" s="5" t="s">
        <v>2</v>
      </c>
      <c r="G329" s="1" t="s">
        <v>3</v>
      </c>
      <c r="H329" s="26" t="s">
        <v>132</v>
      </c>
      <c r="I329" s="42"/>
      <c r="J329" s="31"/>
      <c r="K329" s="32"/>
      <c r="L329" s="31"/>
      <c r="M329" s="42"/>
      <c r="N329" s="42"/>
      <c r="O329" s="31"/>
      <c r="P329" s="48"/>
      <c r="Q329" s="31"/>
    </row>
    <row r="330" spans="1:17" ht="60" x14ac:dyDescent="0.25">
      <c r="A330" s="75" t="s">
        <v>297</v>
      </c>
      <c r="B330" s="75"/>
      <c r="C330" s="17"/>
      <c r="D330" s="33"/>
      <c r="E330" s="12" t="s">
        <v>143</v>
      </c>
      <c r="J330" s="34">
        <f>IF(E330=O330,0,1*(IF(E330=P330,0.5,1)))</f>
        <v>0</v>
      </c>
      <c r="K330" s="8">
        <v>5</v>
      </c>
      <c r="L330" s="35">
        <f>J330*K330</f>
        <v>0</v>
      </c>
      <c r="O330" s="2" t="s">
        <v>143</v>
      </c>
      <c r="P330" s="49" t="s">
        <v>299</v>
      </c>
      <c r="Q330" s="49" t="s">
        <v>300</v>
      </c>
    </row>
    <row r="331" spans="1:17" ht="15.75" thickBot="1" x14ac:dyDescent="0.3">
      <c r="D331" s="70"/>
      <c r="L331" s="53"/>
    </row>
    <row r="332" spans="1:17" ht="45" x14ac:dyDescent="0.25">
      <c r="A332" s="31"/>
      <c r="B332" s="42"/>
      <c r="C332" s="42"/>
      <c r="D332" s="64"/>
      <c r="E332" s="62" t="s">
        <v>1</v>
      </c>
      <c r="F332" s="5" t="s">
        <v>2</v>
      </c>
      <c r="G332" s="1" t="s">
        <v>3</v>
      </c>
      <c r="H332" s="26" t="s">
        <v>132</v>
      </c>
      <c r="I332" s="42"/>
      <c r="J332" s="42"/>
      <c r="K332" s="42"/>
      <c r="L332" s="42"/>
      <c r="M332" s="42"/>
      <c r="N332" s="42"/>
      <c r="O332" s="42"/>
      <c r="P332" s="42"/>
      <c r="Q332" s="42"/>
    </row>
    <row r="333" spans="1:17" x14ac:dyDescent="0.25">
      <c r="A333" s="74" t="s">
        <v>192</v>
      </c>
      <c r="B333" s="75" t="s">
        <v>193</v>
      </c>
      <c r="C333" s="60" t="s">
        <v>87</v>
      </c>
      <c r="D333" s="65"/>
      <c r="E333" s="12" t="s">
        <v>143</v>
      </c>
    </row>
    <row r="334" spans="1:17" x14ac:dyDescent="0.25">
      <c r="A334" s="74"/>
      <c r="B334" s="75"/>
      <c r="C334" s="60" t="s">
        <v>88</v>
      </c>
      <c r="D334" s="65"/>
      <c r="E334" s="12" t="s">
        <v>158</v>
      </c>
    </row>
    <row r="335" spans="1:17" x14ac:dyDescent="0.25">
      <c r="A335" s="74"/>
      <c r="B335" s="75" t="s">
        <v>194</v>
      </c>
      <c r="C335" s="60" t="s">
        <v>87</v>
      </c>
      <c r="D335" s="65"/>
      <c r="E335" s="12" t="s">
        <v>143</v>
      </c>
    </row>
    <row r="336" spans="1:17" x14ac:dyDescent="0.25">
      <c r="A336" s="74"/>
      <c r="B336" s="75"/>
      <c r="C336" s="60" t="s">
        <v>88</v>
      </c>
      <c r="D336" s="65"/>
      <c r="E336" s="12" t="s">
        <v>158</v>
      </c>
    </row>
    <row r="337" spans="1:5" x14ac:dyDescent="0.25">
      <c r="A337" s="74"/>
      <c r="B337" s="75" t="s">
        <v>195</v>
      </c>
      <c r="C337" s="60" t="s">
        <v>87</v>
      </c>
      <c r="D337" s="65"/>
      <c r="E337" s="12" t="s">
        <v>143</v>
      </c>
    </row>
    <row r="338" spans="1:5" x14ac:dyDescent="0.25">
      <c r="A338" s="74"/>
      <c r="B338" s="75"/>
      <c r="C338" s="60" t="s">
        <v>88</v>
      </c>
      <c r="D338" s="65"/>
      <c r="E338" s="12" t="s">
        <v>158</v>
      </c>
    </row>
    <row r="339" spans="1:5" x14ac:dyDescent="0.25">
      <c r="A339" s="74" t="s">
        <v>197</v>
      </c>
      <c r="B339" s="75" t="s">
        <v>196</v>
      </c>
      <c r="C339" s="60" t="s">
        <v>87</v>
      </c>
      <c r="D339" s="65"/>
      <c r="E339" s="12" t="s">
        <v>143</v>
      </c>
    </row>
    <row r="340" spans="1:5" x14ac:dyDescent="0.25">
      <c r="A340" s="74"/>
      <c r="B340" s="75"/>
      <c r="C340" s="60" t="s">
        <v>88</v>
      </c>
      <c r="D340" s="65"/>
      <c r="E340" s="12" t="s">
        <v>158</v>
      </c>
    </row>
    <row r="341" spans="1:5" x14ac:dyDescent="0.25">
      <c r="A341" s="74"/>
      <c r="B341" s="75" t="s">
        <v>198</v>
      </c>
      <c r="C341" s="60" t="s">
        <v>87</v>
      </c>
      <c r="D341" s="65"/>
      <c r="E341" s="12" t="s">
        <v>143</v>
      </c>
    </row>
    <row r="342" spans="1:5" x14ac:dyDescent="0.25">
      <c r="A342" s="74"/>
      <c r="B342" s="75"/>
      <c r="C342" s="60" t="s">
        <v>88</v>
      </c>
      <c r="D342" s="65"/>
      <c r="E342" s="12" t="s">
        <v>158</v>
      </c>
    </row>
    <row r="343" spans="1:5" x14ac:dyDescent="0.25">
      <c r="A343" s="74" t="s">
        <v>199</v>
      </c>
      <c r="B343" s="75" t="s">
        <v>200</v>
      </c>
      <c r="C343" s="60" t="s">
        <v>87</v>
      </c>
      <c r="D343" s="65"/>
      <c r="E343" s="12" t="s">
        <v>143</v>
      </c>
    </row>
    <row r="344" spans="1:5" x14ac:dyDescent="0.25">
      <c r="A344" s="74"/>
      <c r="B344" s="75"/>
      <c r="C344" s="60" t="s">
        <v>88</v>
      </c>
      <c r="D344" s="65"/>
      <c r="E344" s="12" t="s">
        <v>158</v>
      </c>
    </row>
    <row r="345" spans="1:5" x14ac:dyDescent="0.25">
      <c r="A345" s="74"/>
      <c r="B345" s="75" t="s">
        <v>201</v>
      </c>
      <c r="C345" s="60" t="s">
        <v>87</v>
      </c>
      <c r="D345" s="65"/>
      <c r="E345" s="12" t="s">
        <v>143</v>
      </c>
    </row>
    <row r="346" spans="1:5" x14ac:dyDescent="0.25">
      <c r="A346" s="74"/>
      <c r="B346" s="75"/>
      <c r="C346" s="60" t="s">
        <v>88</v>
      </c>
      <c r="D346" s="65"/>
      <c r="E346" s="12" t="s">
        <v>158</v>
      </c>
    </row>
    <row r="347" spans="1:5" x14ac:dyDescent="0.25">
      <c r="A347" s="74" t="s">
        <v>202</v>
      </c>
      <c r="B347" s="75" t="s">
        <v>203</v>
      </c>
      <c r="C347" s="60" t="s">
        <v>87</v>
      </c>
      <c r="D347" s="65"/>
      <c r="E347" s="12" t="s">
        <v>143</v>
      </c>
    </row>
    <row r="348" spans="1:5" x14ac:dyDescent="0.25">
      <c r="A348" s="74"/>
      <c r="B348" s="75"/>
      <c r="C348" s="60" t="s">
        <v>88</v>
      </c>
      <c r="D348" s="65"/>
      <c r="E348" s="12" t="s">
        <v>158</v>
      </c>
    </row>
    <row r="349" spans="1:5" x14ac:dyDescent="0.25">
      <c r="A349" s="74"/>
      <c r="B349" s="75" t="s">
        <v>204</v>
      </c>
      <c r="C349" s="60" t="s">
        <v>87</v>
      </c>
      <c r="D349" s="65"/>
      <c r="E349" s="12" t="s">
        <v>143</v>
      </c>
    </row>
    <row r="350" spans="1:5" x14ac:dyDescent="0.25">
      <c r="A350" s="74"/>
      <c r="B350" s="75"/>
      <c r="C350" s="60" t="s">
        <v>88</v>
      </c>
      <c r="D350" s="65"/>
      <c r="E350" s="12" t="s">
        <v>158</v>
      </c>
    </row>
    <row r="351" spans="1:5" x14ac:dyDescent="0.25">
      <c r="A351" s="74" t="s">
        <v>205</v>
      </c>
      <c r="B351" s="75" t="s">
        <v>206</v>
      </c>
      <c r="C351" s="60" t="s">
        <v>87</v>
      </c>
      <c r="D351" s="65"/>
      <c r="E351" s="12" t="s">
        <v>143</v>
      </c>
    </row>
    <row r="352" spans="1:5" x14ac:dyDescent="0.25">
      <c r="A352" s="74"/>
      <c r="B352" s="75"/>
      <c r="C352" s="60" t="s">
        <v>88</v>
      </c>
      <c r="D352" s="65"/>
      <c r="E352" s="12" t="s">
        <v>158</v>
      </c>
    </row>
    <row r="353" spans="1:17" x14ac:dyDescent="0.25">
      <c r="A353" s="74"/>
      <c r="B353" s="75" t="s">
        <v>207</v>
      </c>
      <c r="C353" s="60" t="s">
        <v>87</v>
      </c>
      <c r="D353" s="65"/>
      <c r="E353" s="12" t="s">
        <v>143</v>
      </c>
    </row>
    <row r="354" spans="1:17" x14ac:dyDescent="0.25">
      <c r="A354" s="74"/>
      <c r="B354" s="75"/>
      <c r="C354" s="60" t="s">
        <v>88</v>
      </c>
      <c r="D354" s="65"/>
      <c r="E354" s="12" t="s">
        <v>158</v>
      </c>
    </row>
    <row r="355" spans="1:17" x14ac:dyDescent="0.25">
      <c r="A355" s="74" t="s">
        <v>208</v>
      </c>
      <c r="B355" s="75" t="s">
        <v>209</v>
      </c>
      <c r="C355" s="60" t="s">
        <v>87</v>
      </c>
      <c r="D355" s="65"/>
      <c r="E355" s="12" t="s">
        <v>143</v>
      </c>
    </row>
    <row r="356" spans="1:17" x14ac:dyDescent="0.25">
      <c r="A356" s="74"/>
      <c r="B356" s="75"/>
      <c r="C356" s="60" t="s">
        <v>88</v>
      </c>
      <c r="D356" s="65"/>
      <c r="E356" s="12" t="s">
        <v>158</v>
      </c>
    </row>
    <row r="357" spans="1:17" x14ac:dyDescent="0.25">
      <c r="A357" s="74"/>
      <c r="B357" s="75" t="s">
        <v>210</v>
      </c>
      <c r="C357" s="60" t="s">
        <v>87</v>
      </c>
      <c r="D357" s="65"/>
      <c r="E357" s="12" t="s">
        <v>143</v>
      </c>
    </row>
    <row r="358" spans="1:17" ht="15.75" thickBot="1" x14ac:dyDescent="0.3">
      <c r="A358" s="74"/>
      <c r="B358" s="75"/>
      <c r="C358" s="60" t="s">
        <v>88</v>
      </c>
      <c r="D358" s="65"/>
      <c r="E358" s="12" t="s">
        <v>158</v>
      </c>
    </row>
    <row r="359" spans="1:17" ht="45" x14ac:dyDescent="0.25">
      <c r="A359" s="31"/>
      <c r="B359" s="42"/>
      <c r="C359" s="42"/>
      <c r="D359" s="64"/>
      <c r="E359" s="62" t="s">
        <v>1</v>
      </c>
      <c r="F359" s="5" t="s">
        <v>2</v>
      </c>
      <c r="G359" s="1" t="s">
        <v>3</v>
      </c>
      <c r="H359" s="26" t="s">
        <v>132</v>
      </c>
      <c r="I359" s="42"/>
      <c r="J359" s="42"/>
      <c r="K359" s="42"/>
      <c r="L359" s="42"/>
      <c r="M359" s="42"/>
      <c r="N359" s="42"/>
      <c r="O359" s="42"/>
      <c r="P359" s="42"/>
      <c r="Q359" s="42"/>
    </row>
    <row r="360" spans="1:17" ht="15" customHeight="1" x14ac:dyDescent="0.25">
      <c r="A360" s="72" t="s">
        <v>211</v>
      </c>
      <c r="B360" s="75" t="s">
        <v>212</v>
      </c>
      <c r="C360" s="60" t="s">
        <v>87</v>
      </c>
      <c r="D360" s="65"/>
      <c r="E360" s="12" t="s">
        <v>143</v>
      </c>
    </row>
    <row r="361" spans="1:17" x14ac:dyDescent="0.25">
      <c r="A361" s="76"/>
      <c r="B361" s="75"/>
      <c r="C361" s="60" t="s">
        <v>88</v>
      </c>
      <c r="D361" s="65"/>
      <c r="E361" s="12" t="s">
        <v>158</v>
      </c>
    </row>
    <row r="362" spans="1:17" ht="15" customHeight="1" x14ac:dyDescent="0.25">
      <c r="A362" s="76"/>
      <c r="B362" s="75" t="s">
        <v>194</v>
      </c>
      <c r="C362" s="60" t="s">
        <v>87</v>
      </c>
      <c r="D362" s="65"/>
      <c r="E362" s="12" t="s">
        <v>143</v>
      </c>
    </row>
    <row r="363" spans="1:17" x14ac:dyDescent="0.25">
      <c r="A363" s="73"/>
      <c r="B363" s="75"/>
      <c r="C363" s="60" t="s">
        <v>88</v>
      </c>
      <c r="D363" s="65"/>
      <c r="E363" s="12" t="s">
        <v>158</v>
      </c>
    </row>
    <row r="364" spans="1:17" x14ac:dyDescent="0.25">
      <c r="A364" s="74" t="s">
        <v>213</v>
      </c>
      <c r="B364" s="75" t="s">
        <v>214</v>
      </c>
      <c r="C364" s="60" t="s">
        <v>87</v>
      </c>
      <c r="D364" s="65"/>
      <c r="E364" s="12" t="s">
        <v>143</v>
      </c>
    </row>
    <row r="365" spans="1:17" x14ac:dyDescent="0.25">
      <c r="A365" s="74"/>
      <c r="B365" s="75"/>
      <c r="C365" s="60" t="s">
        <v>88</v>
      </c>
      <c r="D365" s="65"/>
      <c r="E365" s="12" t="s">
        <v>158</v>
      </c>
    </row>
    <row r="366" spans="1:17" x14ac:dyDescent="0.25">
      <c r="A366" s="74"/>
      <c r="B366" s="75" t="s">
        <v>215</v>
      </c>
      <c r="C366" s="60" t="s">
        <v>87</v>
      </c>
      <c r="D366" s="65"/>
      <c r="E366" s="12" t="s">
        <v>143</v>
      </c>
    </row>
    <row r="367" spans="1:17" x14ac:dyDescent="0.25">
      <c r="A367" s="74"/>
      <c r="B367" s="75"/>
      <c r="C367" s="60" t="s">
        <v>88</v>
      </c>
      <c r="D367" s="65"/>
      <c r="E367" s="12" t="s">
        <v>158</v>
      </c>
    </row>
    <row r="368" spans="1:17" x14ac:dyDescent="0.25">
      <c r="A368" s="74"/>
      <c r="B368" s="75" t="s">
        <v>216</v>
      </c>
      <c r="C368" s="60" t="s">
        <v>87</v>
      </c>
      <c r="D368" s="65"/>
      <c r="E368" s="12" t="s">
        <v>143</v>
      </c>
    </row>
    <row r="369" spans="1:5" x14ac:dyDescent="0.25">
      <c r="A369" s="74"/>
      <c r="B369" s="75"/>
      <c r="C369" s="60" t="s">
        <v>88</v>
      </c>
      <c r="D369" s="65"/>
      <c r="E369" s="12" t="s">
        <v>158</v>
      </c>
    </row>
    <row r="370" spans="1:5" x14ac:dyDescent="0.25">
      <c r="A370" s="74"/>
      <c r="B370" s="75" t="s">
        <v>217</v>
      </c>
      <c r="C370" s="60" t="s">
        <v>87</v>
      </c>
      <c r="D370" s="65"/>
      <c r="E370" s="12" t="s">
        <v>143</v>
      </c>
    </row>
    <row r="371" spans="1:5" x14ac:dyDescent="0.25">
      <c r="A371" s="74"/>
      <c r="B371" s="75"/>
      <c r="C371" s="60" t="s">
        <v>88</v>
      </c>
      <c r="D371" s="65"/>
      <c r="E371" s="12" t="s">
        <v>158</v>
      </c>
    </row>
    <row r="372" spans="1:5" x14ac:dyDescent="0.25">
      <c r="A372" s="74"/>
      <c r="B372" s="75" t="s">
        <v>218</v>
      </c>
      <c r="C372" s="60" t="s">
        <v>87</v>
      </c>
      <c r="D372" s="65"/>
      <c r="E372" s="12" t="s">
        <v>143</v>
      </c>
    </row>
    <row r="373" spans="1:5" x14ac:dyDescent="0.25">
      <c r="A373" s="74"/>
      <c r="B373" s="75"/>
      <c r="C373" s="60" t="s">
        <v>88</v>
      </c>
      <c r="D373" s="65"/>
      <c r="E373" s="12" t="s">
        <v>158</v>
      </c>
    </row>
    <row r="374" spans="1:5" x14ac:dyDescent="0.25">
      <c r="A374" s="74" t="s">
        <v>219</v>
      </c>
      <c r="B374" s="75" t="s">
        <v>220</v>
      </c>
      <c r="C374" s="60" t="s">
        <v>87</v>
      </c>
      <c r="D374" s="65"/>
      <c r="E374" s="12" t="s">
        <v>143</v>
      </c>
    </row>
    <row r="375" spans="1:5" x14ac:dyDescent="0.25">
      <c r="A375" s="74"/>
      <c r="B375" s="75"/>
      <c r="C375" s="60" t="s">
        <v>88</v>
      </c>
      <c r="D375" s="65"/>
      <c r="E375" s="12" t="s">
        <v>158</v>
      </c>
    </row>
  </sheetData>
  <dataConsolidate/>
  <mergeCells count="361">
    <mergeCell ref="D228:D229"/>
    <mergeCell ref="D230:D231"/>
    <mergeCell ref="D232:D233"/>
    <mergeCell ref="D234:D235"/>
    <mergeCell ref="D236:D237"/>
    <mergeCell ref="D238:D239"/>
    <mergeCell ref="D240:D241"/>
    <mergeCell ref="D243:D244"/>
    <mergeCell ref="D245:D246"/>
    <mergeCell ref="D247:D248"/>
    <mergeCell ref="D249:D250"/>
    <mergeCell ref="D251:D252"/>
    <mergeCell ref="D253:D254"/>
    <mergeCell ref="D255:D256"/>
    <mergeCell ref="D257:D258"/>
    <mergeCell ref="D259:D260"/>
    <mergeCell ref="D261:D262"/>
    <mergeCell ref="D323:D324"/>
    <mergeCell ref="D264:D265"/>
    <mergeCell ref="D266:D267"/>
    <mergeCell ref="D268:D269"/>
    <mergeCell ref="D270:D271"/>
    <mergeCell ref="D272:D273"/>
    <mergeCell ref="D274:D275"/>
    <mergeCell ref="D276:D277"/>
    <mergeCell ref="D278:D279"/>
    <mergeCell ref="D280:D281"/>
    <mergeCell ref="D282:D283"/>
    <mergeCell ref="D284:D285"/>
    <mergeCell ref="D286:D287"/>
    <mergeCell ref="D288:D289"/>
    <mergeCell ref="D290:D291"/>
    <mergeCell ref="D292:D293"/>
    <mergeCell ref="D222:D223"/>
    <mergeCell ref="D224:D225"/>
    <mergeCell ref="D226:D227"/>
    <mergeCell ref="D191:D192"/>
    <mergeCell ref="D193:D194"/>
    <mergeCell ref="D195:D196"/>
    <mergeCell ref="D197:D198"/>
    <mergeCell ref="D199:D200"/>
    <mergeCell ref="D201:D202"/>
    <mergeCell ref="D203:D204"/>
    <mergeCell ref="D206:D207"/>
    <mergeCell ref="D208:D209"/>
    <mergeCell ref="D210:D211"/>
    <mergeCell ref="D179:D180"/>
    <mergeCell ref="D181:D182"/>
    <mergeCell ref="D183:D184"/>
    <mergeCell ref="D185:D186"/>
    <mergeCell ref="D212:D213"/>
    <mergeCell ref="D214:D215"/>
    <mergeCell ref="D216:D217"/>
    <mergeCell ref="D218:D219"/>
    <mergeCell ref="D220:D221"/>
    <mergeCell ref="D187:D188"/>
    <mergeCell ref="D189:D190"/>
    <mergeCell ref="D159:D160"/>
    <mergeCell ref="D161:D162"/>
    <mergeCell ref="D163:D164"/>
    <mergeCell ref="D165:D166"/>
    <mergeCell ref="D167:D168"/>
    <mergeCell ref="D169:D170"/>
    <mergeCell ref="D173:D174"/>
    <mergeCell ref="D175:D176"/>
    <mergeCell ref="D177:D178"/>
    <mergeCell ref="D139:D140"/>
    <mergeCell ref="D143:D144"/>
    <mergeCell ref="D145:D146"/>
    <mergeCell ref="D147:D148"/>
    <mergeCell ref="D149:D150"/>
    <mergeCell ref="D151:D152"/>
    <mergeCell ref="D153:D154"/>
    <mergeCell ref="D155:D156"/>
    <mergeCell ref="D157:D158"/>
    <mergeCell ref="D92:D93"/>
    <mergeCell ref="D104:D105"/>
    <mergeCell ref="D106:D107"/>
    <mergeCell ref="D112:D113"/>
    <mergeCell ref="D115:D116"/>
    <mergeCell ref="D117:D118"/>
    <mergeCell ref="D119:D120"/>
    <mergeCell ref="D121:D122"/>
    <mergeCell ref="D123:D124"/>
    <mergeCell ref="D94:D95"/>
    <mergeCell ref="D96:D97"/>
    <mergeCell ref="D98:D99"/>
    <mergeCell ref="D100:D101"/>
    <mergeCell ref="D102:D103"/>
    <mergeCell ref="D69:D70"/>
    <mergeCell ref="D72:D73"/>
    <mergeCell ref="D74:D75"/>
    <mergeCell ref="D82:D83"/>
    <mergeCell ref="D76:D77"/>
    <mergeCell ref="D84:D85"/>
    <mergeCell ref="D86:D87"/>
    <mergeCell ref="D88:D89"/>
    <mergeCell ref="D90:D91"/>
    <mergeCell ref="A326:B326"/>
    <mergeCell ref="A42:B42"/>
    <mergeCell ref="B161:B162"/>
    <mergeCell ref="B159:B160"/>
    <mergeCell ref="B157:B158"/>
    <mergeCell ref="B125:B126"/>
    <mergeCell ref="B123:B124"/>
    <mergeCell ref="A139:A140"/>
    <mergeCell ref="B139:B140"/>
    <mergeCell ref="B135:B136"/>
    <mergeCell ref="A133:A134"/>
    <mergeCell ref="B203:B204"/>
    <mergeCell ref="B201:B202"/>
    <mergeCell ref="B197:B198"/>
    <mergeCell ref="B195:B196"/>
    <mergeCell ref="B193:B194"/>
    <mergeCell ref="B187:B188"/>
    <mergeCell ref="B189:B190"/>
    <mergeCell ref="B167:B168"/>
    <mergeCell ref="B165:B166"/>
    <mergeCell ref="B163:B164"/>
    <mergeCell ref="A123:A126"/>
    <mergeCell ref="A143:A154"/>
    <mergeCell ref="A26:B26"/>
    <mergeCell ref="A29:B29"/>
    <mergeCell ref="A27:B27"/>
    <mergeCell ref="A28:B28"/>
    <mergeCell ref="B133:B134"/>
    <mergeCell ref="B341:B342"/>
    <mergeCell ref="B339:B340"/>
    <mergeCell ref="B337:B338"/>
    <mergeCell ref="B335:B336"/>
    <mergeCell ref="B333:B334"/>
    <mergeCell ref="A46:B46"/>
    <mergeCell ref="A330:B330"/>
    <mergeCell ref="B155:B156"/>
    <mergeCell ref="B153:B154"/>
    <mergeCell ref="B151:B152"/>
    <mergeCell ref="B147:B148"/>
    <mergeCell ref="B145:B146"/>
    <mergeCell ref="B143:B144"/>
    <mergeCell ref="B106:B107"/>
    <mergeCell ref="B104:B105"/>
    <mergeCell ref="B149:B150"/>
    <mergeCell ref="B127:B128"/>
    <mergeCell ref="A127:A128"/>
    <mergeCell ref="A327:B327"/>
    <mergeCell ref="A155:A162"/>
    <mergeCell ref="B199:B200"/>
    <mergeCell ref="A163:A170"/>
    <mergeCell ref="B169:B170"/>
    <mergeCell ref="A343:A346"/>
    <mergeCell ref="A347:A350"/>
    <mergeCell ref="A351:A354"/>
    <mergeCell ref="A355:A358"/>
    <mergeCell ref="A364:A373"/>
    <mergeCell ref="B355:B356"/>
    <mergeCell ref="B353:B354"/>
    <mergeCell ref="B351:B352"/>
    <mergeCell ref="B349:B350"/>
    <mergeCell ref="B347:B348"/>
    <mergeCell ref="B345:B346"/>
    <mergeCell ref="B343:B344"/>
    <mergeCell ref="B185:B186"/>
    <mergeCell ref="B183:B184"/>
    <mergeCell ref="B181:B182"/>
    <mergeCell ref="A173:A180"/>
    <mergeCell ref="B179:B180"/>
    <mergeCell ref="B177:B178"/>
    <mergeCell ref="B175:B176"/>
    <mergeCell ref="B173:B174"/>
    <mergeCell ref="A374:A375"/>
    <mergeCell ref="B360:B361"/>
    <mergeCell ref="B364:B365"/>
    <mergeCell ref="B366:B367"/>
    <mergeCell ref="B368:B369"/>
    <mergeCell ref="B370:B371"/>
    <mergeCell ref="B372:B373"/>
    <mergeCell ref="B374:B375"/>
    <mergeCell ref="B357:B358"/>
    <mergeCell ref="A15:D15"/>
    <mergeCell ref="A19:D19"/>
    <mergeCell ref="A32:D32"/>
    <mergeCell ref="A44:D44"/>
    <mergeCell ref="A21:B21"/>
    <mergeCell ref="A22:B22"/>
    <mergeCell ref="A23:B23"/>
    <mergeCell ref="A24:B24"/>
    <mergeCell ref="B55:B56"/>
    <mergeCell ref="B53:B54"/>
    <mergeCell ref="B51:B52"/>
    <mergeCell ref="B49:B50"/>
    <mergeCell ref="A34:B34"/>
    <mergeCell ref="A35:B35"/>
    <mergeCell ref="A30:B30"/>
    <mergeCell ref="A45:B45"/>
    <mergeCell ref="A49:A64"/>
    <mergeCell ref="A33:B33"/>
    <mergeCell ref="A37:B37"/>
    <mergeCell ref="A38:B38"/>
    <mergeCell ref="A39:B39"/>
    <mergeCell ref="A40:B40"/>
    <mergeCell ref="A41:B41"/>
    <mergeCell ref="A20:B20"/>
    <mergeCell ref="B216:B217"/>
    <mergeCell ref="A181:A194"/>
    <mergeCell ref="A197:A198"/>
    <mergeCell ref="A199:A204"/>
    <mergeCell ref="A206:A217"/>
    <mergeCell ref="B214:B215"/>
    <mergeCell ref="B212:B213"/>
    <mergeCell ref="B210:B211"/>
    <mergeCell ref="B208:B209"/>
    <mergeCell ref="B206:B207"/>
    <mergeCell ref="B191:B192"/>
    <mergeCell ref="A195:A196"/>
    <mergeCell ref="A264:A271"/>
    <mergeCell ref="B264:B265"/>
    <mergeCell ref="B266:B267"/>
    <mergeCell ref="B268:B269"/>
    <mergeCell ref="B270:B271"/>
    <mergeCell ref="A272:A273"/>
    <mergeCell ref="B272:B273"/>
    <mergeCell ref="A218:A233"/>
    <mergeCell ref="A243:A256"/>
    <mergeCell ref="A257:A260"/>
    <mergeCell ref="B234:B235"/>
    <mergeCell ref="B232:B233"/>
    <mergeCell ref="B230:B231"/>
    <mergeCell ref="B228:B229"/>
    <mergeCell ref="B226:B227"/>
    <mergeCell ref="B224:B225"/>
    <mergeCell ref="B222:B223"/>
    <mergeCell ref="B220:B221"/>
    <mergeCell ref="B218:B219"/>
    <mergeCell ref="B240:B241"/>
    <mergeCell ref="B238:B239"/>
    <mergeCell ref="B236:B237"/>
    <mergeCell ref="A261:A262"/>
    <mergeCell ref="B243:B244"/>
    <mergeCell ref="B245:B246"/>
    <mergeCell ref="B247:B248"/>
    <mergeCell ref="B249:B250"/>
    <mergeCell ref="B251:B252"/>
    <mergeCell ref="B253:B254"/>
    <mergeCell ref="B255:B256"/>
    <mergeCell ref="B257:B258"/>
    <mergeCell ref="B259:B260"/>
    <mergeCell ref="B261:B262"/>
    <mergeCell ref="A234:A241"/>
    <mergeCell ref="B86:B87"/>
    <mergeCell ref="A115:A122"/>
    <mergeCell ref="B129:B130"/>
    <mergeCell ref="A129:A130"/>
    <mergeCell ref="A72:A103"/>
    <mergeCell ref="B102:B103"/>
    <mergeCell ref="B100:B101"/>
    <mergeCell ref="B98:B99"/>
    <mergeCell ref="B96:B97"/>
    <mergeCell ref="B90:B91"/>
    <mergeCell ref="B88:B89"/>
    <mergeCell ref="B84:B85"/>
    <mergeCell ref="B76:B77"/>
    <mergeCell ref="B74:B75"/>
    <mergeCell ref="B72:B73"/>
    <mergeCell ref="B121:B122"/>
    <mergeCell ref="B119:B120"/>
    <mergeCell ref="B117:B118"/>
    <mergeCell ref="B115:B116"/>
    <mergeCell ref="B112:B113"/>
    <mergeCell ref="B82:B83"/>
    <mergeCell ref="B92:B93"/>
    <mergeCell ref="B94:B95"/>
    <mergeCell ref="A48:C48"/>
    <mergeCell ref="D49:D50"/>
    <mergeCell ref="D51:D52"/>
    <mergeCell ref="D53:D54"/>
    <mergeCell ref="D55:D56"/>
    <mergeCell ref="B78:B79"/>
    <mergeCell ref="D78:D79"/>
    <mergeCell ref="B80:B81"/>
    <mergeCell ref="D80:D81"/>
    <mergeCell ref="B69:B70"/>
    <mergeCell ref="A69:A70"/>
    <mergeCell ref="B57:B58"/>
    <mergeCell ref="B63:B64"/>
    <mergeCell ref="B67:B68"/>
    <mergeCell ref="B65:B66"/>
    <mergeCell ref="B61:B62"/>
    <mergeCell ref="B59:B60"/>
    <mergeCell ref="A65:A68"/>
    <mergeCell ref="D57:D58"/>
    <mergeCell ref="D59:D60"/>
    <mergeCell ref="D61:D62"/>
    <mergeCell ref="D63:D64"/>
    <mergeCell ref="D65:D66"/>
    <mergeCell ref="D67:D68"/>
    <mergeCell ref="B108:B109"/>
    <mergeCell ref="D108:D109"/>
    <mergeCell ref="B110:B111"/>
    <mergeCell ref="D110:D111"/>
    <mergeCell ref="A112:A113"/>
    <mergeCell ref="A104:A111"/>
    <mergeCell ref="B137:B138"/>
    <mergeCell ref="D137:D138"/>
    <mergeCell ref="A135:A138"/>
    <mergeCell ref="A131:A132"/>
    <mergeCell ref="B131:B132"/>
    <mergeCell ref="D125:D126"/>
    <mergeCell ref="D127:D128"/>
    <mergeCell ref="D129:D130"/>
    <mergeCell ref="D131:D132"/>
    <mergeCell ref="D133:D134"/>
    <mergeCell ref="D135:D136"/>
    <mergeCell ref="A274:A277"/>
    <mergeCell ref="B274:B275"/>
    <mergeCell ref="B276:B277"/>
    <mergeCell ref="A278:A285"/>
    <mergeCell ref="B278:B279"/>
    <mergeCell ref="B280:B281"/>
    <mergeCell ref="B282:B283"/>
    <mergeCell ref="B284:B285"/>
    <mergeCell ref="A286:A291"/>
    <mergeCell ref="B286:B287"/>
    <mergeCell ref="B288:B289"/>
    <mergeCell ref="B290:B291"/>
    <mergeCell ref="A316:A321"/>
    <mergeCell ref="B316:B317"/>
    <mergeCell ref="B318:B319"/>
    <mergeCell ref="B320:B321"/>
    <mergeCell ref="A292:A293"/>
    <mergeCell ref="B292:B293"/>
    <mergeCell ref="A294:A295"/>
    <mergeCell ref="B294:B295"/>
    <mergeCell ref="A360:A363"/>
    <mergeCell ref="A297:A306"/>
    <mergeCell ref="B297:B298"/>
    <mergeCell ref="B299:B300"/>
    <mergeCell ref="B301:B302"/>
    <mergeCell ref="B303:B304"/>
    <mergeCell ref="B305:B306"/>
    <mergeCell ref="A307:A314"/>
    <mergeCell ref="B307:B308"/>
    <mergeCell ref="B309:B310"/>
    <mergeCell ref="B311:B312"/>
    <mergeCell ref="B313:B314"/>
    <mergeCell ref="A323:B324"/>
    <mergeCell ref="B362:B363"/>
    <mergeCell ref="A333:A338"/>
    <mergeCell ref="A339:A342"/>
    <mergeCell ref="D294:D295"/>
    <mergeCell ref="D297:D298"/>
    <mergeCell ref="D299:D300"/>
    <mergeCell ref="D320:D321"/>
    <mergeCell ref="D301:D302"/>
    <mergeCell ref="D303:D304"/>
    <mergeCell ref="D305:D306"/>
    <mergeCell ref="D307:D308"/>
    <mergeCell ref="D309:D310"/>
    <mergeCell ref="D311:D312"/>
    <mergeCell ref="D313:D314"/>
    <mergeCell ref="D316:D317"/>
    <mergeCell ref="D318:D319"/>
  </mergeCells>
  <conditionalFormatting sqref="A34:L35">
    <cfRule type="expression" dxfId="5" priority="10">
      <formula>$A$33="Méthode détaillée"</formula>
    </cfRule>
  </conditionalFormatting>
  <conditionalFormatting sqref="A37:L42">
    <cfRule type="expression" dxfId="4" priority="9">
      <formula>$A$33="Méthode simplifiée"</formula>
    </cfRule>
  </conditionalFormatting>
  <conditionalFormatting sqref="A26:L30">
    <cfRule type="expression" dxfId="3" priority="8">
      <formula>$A$20="Méthode simplifiée"</formula>
    </cfRule>
  </conditionalFormatting>
  <conditionalFormatting sqref="A21:L24">
    <cfRule type="expression" dxfId="2" priority="7">
      <formula>$A$20="Méthode détaillée"</formula>
    </cfRule>
  </conditionalFormatting>
  <conditionalFormatting sqref="C327 A329:Q360 A364:Q375 B361:Q361">
    <cfRule type="expression" dxfId="1" priority="6">
      <formula>$A$327="Méthode simplifiée"</formula>
    </cfRule>
  </conditionalFormatting>
  <conditionalFormatting sqref="B362:Q363">
    <cfRule type="expression" dxfId="0" priority="1">
      <formula>$A$327="Méthode simplifiée"</formula>
    </cfRule>
  </conditionalFormatting>
  <dataValidations count="28">
    <dataValidation type="list" allowBlank="1" showInputMessage="1" showErrorMessage="1" sqref="E171 E141" xr:uid="{00000000-0002-0000-0000-000000000000}">
      <formula1>O141:Q141</formula1>
    </dataValidation>
    <dataValidation type="list" allowBlank="1" showInputMessage="1" showErrorMessage="1" sqref="E23:E25 E36" xr:uid="{00000000-0002-0000-0000-000001000000}">
      <formula1>O23:P23</formula1>
    </dataValidation>
    <dataValidation type="list" allowBlank="1" showInputMessage="1" showErrorMessage="1" sqref="E17" xr:uid="{00000000-0002-0000-0000-000002000000}">
      <formula1>$O$17:$Q$17</formula1>
    </dataValidation>
    <dataValidation type="list" allowBlank="1" showInputMessage="1" showErrorMessage="1" sqref="E16" xr:uid="{00000000-0002-0000-0000-000004000000}">
      <formula1>$O$16:$Q$16</formula1>
    </dataValidation>
    <dataValidation type="list" allowBlank="1" showInputMessage="1" showErrorMessage="1" sqref="E49 E323 E238 E240 E243 E245 E247 E249 E251 E253 E255 E257 E259 E261 E234 E236 E230 E232 E226 E228 E222 E224 E220 E201 E203 E206 E208 E210 E212 E214 E216 E218 E195 E197 E199 E193 E175 E177 E179 E181 E183 E185 E191 E167 E169 E173 E165 E55 E57 E59 E61 E63 E65 E67 E69 E72 E74 E76 E84 E86 E88 E90 E96 E98 E100 E102 E104 E106 E112 E115 E117 E119 E121 E123 E125 E127 E129 E131 E133 E135 E139 E143 E145 E147 E149 E151 E153 E155 E157 E159 E161 E163 E51 E53 E187 E189 E78 E80 E82 E92 E94 E108 E110 E137" xr:uid="{00000000-0002-0000-0000-000005000000}">
      <formula1>saisie</formula1>
    </dataValidation>
    <dataValidation type="list" allowBlank="1" showInputMessage="1" showErrorMessage="1" sqref="E244 E246 E248 E250 E252 E254 E256 E258 E260 E138 E324 E50 E348 E346 E350 E356 E338 E340 E342 E344 E352 E354 E358 E373 E295 E365 E54 E56 E58 E60 E62 E64 E66 E68 E70 E73 E75 E190 E85 E87 E89 E83 E97 E99 E101 E103 E105 E95 E113 E116 E118 E120 E122 E124 E126 E128 E130 E132 E134 E111 E140 E144 E146 E148 E150 E152 E154 E156 E158 E160 E162 E164 E166 E168 E170 E174 E176 E178 E180 E182 E184 E52 E192 E194 E196 E198 E200 E202 E204 E207 E209 E211 E213 E215 E217 E219 E221 E223 E225 E227 E229 E231 E233 E235 E237 E239 E241 E334 E336 E375 E367 E369 E371 E186 E188 E77 E79 E81 E91 E93 E107 E109 E136 E262 E265 E267 E287 E321 E298 E300 E302 E304 E306 E308 E312 E281 E285 E289 E271 E275 E279 E283 E310 E277 E269 E273 E314 E317 E319 E291 E293 E361 E363" xr:uid="{00000000-0002-0000-0000-000006000000}">
      <formula1>quantite</formula1>
    </dataValidation>
    <dataValidation type="list" allowBlank="1" showInputMessage="1" showErrorMessage="1" sqref="E330" xr:uid="{00000000-0002-0000-0000-000007000000}">
      <formula1>$O$330:$Q$330</formula1>
    </dataValidation>
    <dataValidation type="list" allowBlank="1" showInputMessage="1" showErrorMessage="1" sqref="E26" xr:uid="{00000000-0002-0000-0000-00000A000000}">
      <formula1>$O$26:$P$26</formula1>
    </dataValidation>
    <dataValidation type="list" allowBlank="1" showInputMessage="1" showErrorMessage="1" sqref="A33:B33 A20:B20 A327:B327" xr:uid="{00000000-0002-0000-0000-00000B000000}">
      <formula1>type_methode</formula1>
    </dataValidation>
    <dataValidation type="list" allowBlank="1" showInputMessage="1" showErrorMessage="1" sqref="E27" xr:uid="{00000000-0002-0000-0000-00000C000000}">
      <formula1>$O$27:$P$27</formula1>
    </dataValidation>
    <dataValidation type="list" allowBlank="1" showInputMessage="1" showErrorMessage="1" sqref="E28" xr:uid="{00000000-0002-0000-0000-00000D000000}">
      <formula1>$O$28:$P$28</formula1>
    </dataValidation>
    <dataValidation type="list" allowBlank="1" showInputMessage="1" showErrorMessage="1" sqref="E29" xr:uid="{00000000-0002-0000-0000-00000E000000}">
      <formula1>$O$29:$P$29</formula1>
    </dataValidation>
    <dataValidation type="list" allowBlank="1" showInputMessage="1" showErrorMessage="1" sqref="E30" xr:uid="{00000000-0002-0000-0000-00000F000000}">
      <formula1>$O$30:$P$30</formula1>
    </dataValidation>
    <dataValidation type="list" allowBlank="1" showInputMessage="1" showErrorMessage="1" sqref="E21" xr:uid="{00000000-0002-0000-0000-000010000000}">
      <formula1>$O$21:$Q$21</formula1>
    </dataValidation>
    <dataValidation type="list" allowBlank="1" showInputMessage="1" showErrorMessage="1" sqref="E22" xr:uid="{00000000-0002-0000-0000-000011000000}">
      <formula1>$O$22:$Q$22</formula1>
    </dataValidation>
    <dataValidation type="list" allowBlank="1" showInputMessage="1" showErrorMessage="1" sqref="E34" xr:uid="{00000000-0002-0000-0000-000012000000}">
      <formula1>$O$34:$Q$34</formula1>
    </dataValidation>
    <dataValidation type="list" allowBlank="1" showInputMessage="1" showErrorMessage="1" sqref="E35" xr:uid="{00000000-0002-0000-0000-000013000000}">
      <formula1>$O$35:$Q$35</formula1>
    </dataValidation>
    <dataValidation type="list" allowBlank="1" showInputMessage="1" showErrorMessage="1" sqref="E37" xr:uid="{00000000-0002-0000-0000-000014000000}">
      <formula1>$O$37:$Q$37</formula1>
    </dataValidation>
    <dataValidation type="list" allowBlank="1" showInputMessage="1" showErrorMessage="1" sqref="E38" xr:uid="{00000000-0002-0000-0000-000015000000}">
      <formula1>$O$38:$Q$38</formula1>
    </dataValidation>
    <dataValidation type="list" allowBlank="1" showInputMessage="1" showErrorMessage="1" sqref="E39" xr:uid="{00000000-0002-0000-0000-000016000000}">
      <formula1>$O$39:$Q$39</formula1>
    </dataValidation>
    <dataValidation type="list" allowBlank="1" showInputMessage="1" showErrorMessage="1" sqref="E40" xr:uid="{00000000-0002-0000-0000-000017000000}">
      <formula1>$O$40:$Q$40</formula1>
    </dataValidation>
    <dataValidation type="list" allowBlank="1" showInputMessage="1" showErrorMessage="1" sqref="E41" xr:uid="{00000000-0002-0000-0000-000018000000}">
      <formula1>$O$41:$Q$41</formula1>
    </dataValidation>
    <dataValidation type="list" allowBlank="1" showInputMessage="1" showErrorMessage="1" sqref="E42" xr:uid="{00000000-0002-0000-0000-000019000000}">
      <formula1>$O$42:$Q$42</formula1>
    </dataValidation>
    <dataValidation type="list" allowBlank="1" showInputMessage="1" showErrorMessage="1" sqref="E45" xr:uid="{00000000-0002-0000-0000-00001A000000}">
      <formula1>$O$45:$P$45</formula1>
    </dataValidation>
    <dataValidation type="list" allowBlank="1" showInputMessage="1" showErrorMessage="1" sqref="E46" xr:uid="{00000000-0002-0000-0000-00001B000000}">
      <formula1>$O$46:$P$46</formula1>
    </dataValidation>
    <dataValidation type="list" allowBlank="1" showInputMessage="1" showErrorMessage="1" sqref="E333 E335 E337 E339 E341 E343 E345 E347 E349 E351 E353 E355 E357 E360 E364 E366 E368 E370 E372 E374 E264 E266 E268 E272 E276 E280 E284 E288 E270 E274 E278 E282 E286 E290 E297 E299 E301 E303 E305 E307 E309 E311 E313 E316 E318 E320 E292 E294 E362" xr:uid="{00000000-0002-0000-0000-00001D000000}">
      <formula1>Saisie_PEP</formula1>
    </dataValidation>
    <dataValidation type="list" allowBlank="1" showInputMessage="1" showErrorMessage="1" sqref="D49 D189 D187 D323 D261 D259 D257 D255 D253 D251 D249 D247 D245 D243 D240 D238 D236 D234 D232 D230 D228 D226 D224 D222 D220 D218 D216 D214 D212 D210 D208 D206 D203 D201 D199 D197 D195 D193 D191 D185 D183 D181 D179 D177 D175 D173 D169 D167 D165 D163 D161 D159 D157 D155 D153 D151 D149 D147 D145 D143 D139 D135 D133 D131 D129 D127 D125 D123 D121 D119 D117 D115 D112 D106 D104 D102 D100 D98 D96 D90 D88 D86 D84 D76 D74 D72 D69 D67 D65 D63 D61 D59 D57 D55 D53 D51 D78 D80 D82 D92 D94 D108 D110 D137 D264 D266 D268 D270 D272 D274 D276 D278 D280 D282 D284 D286 D288 D290 D292 D294 D297 D299 D301 D303 D305 D307 D309 D311 D313 D316 D318 D320" xr:uid="{00000000-0002-0000-0000-00001E000000}">
      <formula1>$W$42:$W$43</formula1>
    </dataValidation>
    <dataValidation type="list" allowBlank="1" showInputMessage="1" showErrorMessage="1" sqref="E325:E328" xr:uid="{00000000-0002-0000-0000-000008000000}">
      <formula1>#REF!</formula1>
    </dataValidation>
  </dataValidations>
  <pageMargins left="0.70866141732283472" right="0.70866141732283472" top="0.74803149606299213" bottom="0.74803149606299213" header="0.31496062992125984" footer="0.31496062992125984"/>
  <pageSetup paperSize="9" orientation="portrait" r:id="rId1"/>
  <headerFooter>
    <oddFooter>&amp;R25/04/23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2:K9"/>
  <sheetViews>
    <sheetView workbookViewId="0">
      <selection activeCell="F2" sqref="F2"/>
    </sheetView>
  </sheetViews>
  <sheetFormatPr baseColWidth="10" defaultRowHeight="15" x14ac:dyDescent="0.25"/>
  <cols>
    <col min="4" max="4" width="9.5703125" bestFit="1" customWidth="1"/>
    <col min="6" max="6" width="20.28515625" bestFit="1" customWidth="1"/>
    <col min="7" max="7" width="11" bestFit="1" customWidth="1"/>
    <col min="8" max="8" width="11" customWidth="1"/>
  </cols>
  <sheetData>
    <row r="2" spans="2:11" ht="117" customHeight="1" x14ac:dyDescent="0.25">
      <c r="D2" s="2" t="s">
        <v>143</v>
      </c>
      <c r="E2" s="30" t="s">
        <v>228</v>
      </c>
      <c r="F2" s="9" t="s">
        <v>301</v>
      </c>
      <c r="G2" s="2" t="s">
        <v>161</v>
      </c>
      <c r="H2" s="2"/>
      <c r="I2" s="2" t="s">
        <v>158</v>
      </c>
      <c r="J2" s="9" t="s">
        <v>159</v>
      </c>
      <c r="K2" s="2" t="s">
        <v>160</v>
      </c>
    </row>
    <row r="3" spans="2:11" x14ac:dyDescent="0.25">
      <c r="D3">
        <v>0</v>
      </c>
      <c r="E3">
        <v>0.2</v>
      </c>
      <c r="F3">
        <v>0.5</v>
      </c>
      <c r="G3">
        <v>1</v>
      </c>
      <c r="I3">
        <v>0</v>
      </c>
      <c r="J3">
        <v>0.5</v>
      </c>
      <c r="K3">
        <v>1</v>
      </c>
    </row>
    <row r="5" spans="2:11" ht="150" x14ac:dyDescent="0.25">
      <c r="B5" t="s">
        <v>134</v>
      </c>
      <c r="D5" s="2" t="s">
        <v>143</v>
      </c>
      <c r="E5" s="30" t="s">
        <v>245</v>
      </c>
      <c r="F5" s="9" t="s">
        <v>298</v>
      </c>
      <c r="G5" s="2" t="s">
        <v>246</v>
      </c>
      <c r="H5" s="16"/>
    </row>
    <row r="6" spans="2:11" x14ac:dyDescent="0.25">
      <c r="B6" t="s">
        <v>135</v>
      </c>
      <c r="D6">
        <v>0</v>
      </c>
      <c r="E6">
        <v>0.2</v>
      </c>
      <c r="F6">
        <v>0.5</v>
      </c>
      <c r="G6">
        <v>1</v>
      </c>
    </row>
    <row r="8" spans="2:11" x14ac:dyDescent="0.25">
      <c r="D8" t="s">
        <v>253</v>
      </c>
    </row>
    <row r="9" spans="2:11" x14ac:dyDescent="0.25">
      <c r="D9" t="s">
        <v>254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
  <sheetViews>
    <sheetView workbookViewId="0">
      <selection activeCell="H22" sqref="H2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Feuil1</vt:lpstr>
      <vt:lpstr>Feuil2</vt:lpstr>
      <vt:lpstr>Feuil3</vt:lpstr>
      <vt:lpstr>quantite</vt:lpstr>
      <vt:lpstr>saisie</vt:lpstr>
      <vt:lpstr>Saisie_PEP</vt:lpstr>
      <vt:lpstr>type_methode</vt:lpstr>
      <vt:lpstr>validation_quantite</vt:lpstr>
      <vt:lpstr>validation_saisie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clement.brion</dc:creator>
  <cp:lastModifiedBy>Stéphane Mouchot</cp:lastModifiedBy>
  <dcterms:created xsi:type="dcterms:W3CDTF">2018-02-06T09:57:04Z</dcterms:created>
  <dcterms:modified xsi:type="dcterms:W3CDTF">2023-06-02T16:11:20Z</dcterms:modified>
</cp:coreProperties>
</file>